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132" windowWidth="20112" windowHeight="7248" tabRatio="795" activeTab="7"/>
  </bookViews>
  <sheets>
    <sheet name="Elenco" sheetId="1" r:id="rId1"/>
    <sheet name="1" sheetId="2" r:id="rId2"/>
    <sheet name="2" sheetId="13" r:id="rId3"/>
    <sheet name="3" sheetId="14" r:id="rId4"/>
    <sheet name="4" sheetId="15" r:id="rId5"/>
    <sheet name="5" sheetId="16" r:id="rId6"/>
    <sheet name="6" sheetId="17" r:id="rId7"/>
    <sheet name="7" sheetId="18" r:id="rId8"/>
    <sheet name="8vuota" sheetId="19" state="hidden" r:id="rId9"/>
    <sheet name="9vuota" sheetId="20" state="hidden" r:id="rId10"/>
    <sheet name="10vuota" sheetId="21" state="hidden" r:id="rId11"/>
    <sheet name="Melis Franca" sheetId="22" r:id="rId12"/>
    <sheet name="Dip. 2" sheetId="23" r:id="rId13"/>
    <sheet name="Dip.3" sheetId="24" r:id="rId14"/>
    <sheet name="Dip. 4" sheetId="25" r:id="rId15"/>
    <sheet name="Dip. 5" sheetId="26" r:id="rId16"/>
    <sheet name="Dip.6" sheetId="27" r:id="rId17"/>
    <sheet name="Valutazione Resp. Amm. Cont." sheetId="28" r:id="rId18"/>
    <sheet name="Valutazione Resp. Tec." sheetId="29" r:id="rId19"/>
    <sheet name="Report" sheetId="12" r:id="rId20"/>
    <sheet name="Grafici" sheetId="30" r:id="rId21"/>
  </sheets>
  <externalReferences>
    <externalReference r:id="rId22"/>
    <externalReference r:id="rId23"/>
  </externalReferences>
  <definedNames>
    <definedName name="_xlnm._FilterDatabase" localSheetId="0" hidden="1">Elenco!$R$1:$X$380</definedName>
    <definedName name="_xlnm.Print_Area" localSheetId="1">'1'!$A$2:$AI$108</definedName>
    <definedName name="_xlnm.Print_Area" localSheetId="10">'10vuota'!$A$2:$AI$108</definedName>
    <definedName name="_xlnm.Print_Area" localSheetId="2">'2'!$A$2:$AI$108</definedName>
    <definedName name="_xlnm.Print_Area" localSheetId="3">'3'!$A$2:$AI$108</definedName>
    <definedName name="_xlnm.Print_Area" localSheetId="4">'4'!$A$2:$AI$108</definedName>
    <definedName name="_xlnm.Print_Area" localSheetId="5">'5'!$A$2:$AI$108</definedName>
    <definedName name="_xlnm.Print_Area" localSheetId="6">'6'!$A$2:$AI$108</definedName>
    <definedName name="_xlnm.Print_Area" localSheetId="7">'7'!$A$2:$AI$108</definedName>
    <definedName name="_xlnm.Print_Area" localSheetId="8">'8vuota'!$A$2:$AI$108</definedName>
    <definedName name="_xlnm.Print_Area" localSheetId="9">'9vuota'!$A$2:$AI$108</definedName>
    <definedName name="_xlnm.Print_Area" localSheetId="0">Elenco!$A$1:$R$22</definedName>
    <definedName name="Comportamenti">[1]Comportamenti!$A$2:$A$10</definedName>
    <definedName name="Valore">[1]Comportamenti!$B$2:$B$10</definedName>
  </definedNames>
  <calcPr calcId="145621"/>
</workbook>
</file>

<file path=xl/calcChain.xml><?xml version="1.0" encoding="utf-8"?>
<calcChain xmlns="http://schemas.openxmlformats.org/spreadsheetml/2006/main">
  <c r="F1" i="30" l="1"/>
  <c r="E1" i="30"/>
  <c r="D1" i="30"/>
  <c r="C1" i="30"/>
  <c r="B1" i="30"/>
  <c r="A1" i="30"/>
  <c r="A2" i="30"/>
  <c r="C22" i="12"/>
  <c r="C23" i="12"/>
  <c r="C24" i="12"/>
  <c r="C25" i="12"/>
  <c r="C26" i="12"/>
  <c r="C27" i="12"/>
  <c r="C28" i="12"/>
  <c r="C29" i="12"/>
  <c r="C30" i="12"/>
  <c r="C21" i="12"/>
  <c r="B22" i="12"/>
  <c r="B23" i="12"/>
  <c r="B24" i="12"/>
  <c r="B25" i="12"/>
  <c r="B26" i="12"/>
  <c r="B27" i="12"/>
  <c r="B28" i="12"/>
  <c r="B29" i="12"/>
  <c r="B30" i="12"/>
  <c r="B21" i="12"/>
  <c r="C18" i="12"/>
  <c r="C19" i="12"/>
  <c r="C20" i="12"/>
  <c r="C15" i="12"/>
  <c r="C16" i="12"/>
  <c r="C17" i="12"/>
  <c r="C14" i="12"/>
  <c r="F71" i="29" l="1"/>
  <c r="J71" i="29" s="1"/>
  <c r="L70" i="29"/>
  <c r="F70" i="29"/>
  <c r="I70" i="29" s="1"/>
  <c r="F69" i="29"/>
  <c r="H69" i="29" s="1"/>
  <c r="F68" i="29"/>
  <c r="K68" i="29" s="1"/>
  <c r="K67" i="29"/>
  <c r="F67" i="29"/>
  <c r="H67" i="29" s="1"/>
  <c r="J66" i="29"/>
  <c r="H66" i="29"/>
  <c r="F66" i="29"/>
  <c r="I66" i="29" s="1"/>
  <c r="F65" i="29"/>
  <c r="L65" i="29" s="1"/>
  <c r="F64" i="29"/>
  <c r="K64" i="29" s="1"/>
  <c r="F63" i="29"/>
  <c r="J63" i="29" s="1"/>
  <c r="F62" i="29"/>
  <c r="I62" i="29" s="1"/>
  <c r="F61" i="29"/>
  <c r="H61" i="29" s="1"/>
  <c r="B61" i="29"/>
  <c r="F60" i="29"/>
  <c r="H60" i="29" s="1"/>
  <c r="D60" i="29"/>
  <c r="C60" i="29"/>
  <c r="B60" i="29"/>
  <c r="F59" i="29"/>
  <c r="J59" i="29" s="1"/>
  <c r="D59" i="29"/>
  <c r="C59" i="29"/>
  <c r="B59" i="29"/>
  <c r="F58" i="29"/>
  <c r="L58" i="29" s="1"/>
  <c r="D58" i="29"/>
  <c r="C58" i="29"/>
  <c r="B58" i="29"/>
  <c r="F57" i="29"/>
  <c r="H57" i="29" s="1"/>
  <c r="D57" i="29"/>
  <c r="C57" i="29"/>
  <c r="B57" i="29"/>
  <c r="F56" i="29"/>
  <c r="H56" i="29" s="1"/>
  <c r="D56" i="29"/>
  <c r="C56" i="29"/>
  <c r="B56" i="29"/>
  <c r="F55" i="29"/>
  <c r="J55" i="29" s="1"/>
  <c r="D55" i="29"/>
  <c r="C55" i="29"/>
  <c r="B55" i="29"/>
  <c r="F54" i="29"/>
  <c r="L54" i="29" s="1"/>
  <c r="D54" i="29"/>
  <c r="C54" i="29"/>
  <c r="B54" i="29"/>
  <c r="L53" i="29"/>
  <c r="F53" i="29"/>
  <c r="H53" i="29" s="1"/>
  <c r="D53" i="29"/>
  <c r="C53" i="29"/>
  <c r="B53" i="29"/>
  <c r="F46" i="29"/>
  <c r="H46" i="29" s="1"/>
  <c r="K45" i="29"/>
  <c r="F45" i="29"/>
  <c r="H45" i="29" s="1"/>
  <c r="F44" i="29"/>
  <c r="H44" i="29" s="1"/>
  <c r="F43" i="29"/>
  <c r="H43" i="29" s="1"/>
  <c r="F42" i="29"/>
  <c r="H42" i="29" s="1"/>
  <c r="F41" i="29"/>
  <c r="H41" i="29" s="1"/>
  <c r="K40" i="29"/>
  <c r="F40" i="29"/>
  <c r="H40" i="29" s="1"/>
  <c r="F39" i="29"/>
  <c r="H39" i="29" s="1"/>
  <c r="F38" i="29"/>
  <c r="H38" i="29" s="1"/>
  <c r="K37" i="29"/>
  <c r="F37" i="29"/>
  <c r="H37" i="29" s="1"/>
  <c r="M34" i="29"/>
  <c r="M50" i="29" s="1"/>
  <c r="G34" i="29"/>
  <c r="F34" i="29"/>
  <c r="E34" i="29"/>
  <c r="D34" i="29"/>
  <c r="D32" i="29"/>
  <c r="E16" i="29" s="1"/>
  <c r="F30" i="29"/>
  <c r="L30" i="29" s="1"/>
  <c r="F29" i="29"/>
  <c r="K29" i="29" s="1"/>
  <c r="F28" i="29"/>
  <c r="J28" i="29" s="1"/>
  <c r="L27" i="29"/>
  <c r="F27" i="29"/>
  <c r="I27" i="29" s="1"/>
  <c r="F26" i="29"/>
  <c r="H26" i="29" s="1"/>
  <c r="F25" i="29"/>
  <c r="I25" i="29" s="1"/>
  <c r="O24" i="29"/>
  <c r="L24" i="29"/>
  <c r="K24" i="29"/>
  <c r="J24" i="29"/>
  <c r="F24" i="29"/>
  <c r="I24" i="29" s="1"/>
  <c r="L23" i="29"/>
  <c r="K23" i="29"/>
  <c r="J23" i="29"/>
  <c r="F23" i="29"/>
  <c r="H23" i="29" s="1"/>
  <c r="J22" i="29"/>
  <c r="I22" i="29"/>
  <c r="F22" i="29"/>
  <c r="L22" i="29" s="1"/>
  <c r="F21" i="29"/>
  <c r="H21" i="29" s="1"/>
  <c r="O20" i="29"/>
  <c r="F20" i="29"/>
  <c r="H20" i="29" s="1"/>
  <c r="F19" i="29"/>
  <c r="H19" i="29" s="1"/>
  <c r="F18" i="29"/>
  <c r="H18" i="29" s="1"/>
  <c r="F17" i="29"/>
  <c r="H17" i="29" s="1"/>
  <c r="K16" i="29"/>
  <c r="J16" i="29"/>
  <c r="I16" i="29"/>
  <c r="F16" i="29"/>
  <c r="H16" i="29" s="1"/>
  <c r="F71" i="28"/>
  <c r="J71" i="28" s="1"/>
  <c r="F70" i="28"/>
  <c r="I70" i="28" s="1"/>
  <c r="F69" i="28"/>
  <c r="H69" i="28" s="1"/>
  <c r="F68" i="28"/>
  <c r="K68" i="28" s="1"/>
  <c r="F67" i="28"/>
  <c r="J67" i="28" s="1"/>
  <c r="F66" i="28"/>
  <c r="L66" i="28" s="1"/>
  <c r="F65" i="28"/>
  <c r="L65" i="28" s="1"/>
  <c r="F64" i="28"/>
  <c r="L64" i="28" s="1"/>
  <c r="F63" i="28"/>
  <c r="J63" i="28" s="1"/>
  <c r="F62" i="28"/>
  <c r="I62" i="28" s="1"/>
  <c r="F61" i="28"/>
  <c r="H61" i="28" s="1"/>
  <c r="B61" i="28"/>
  <c r="F60" i="28"/>
  <c r="H60" i="28" s="1"/>
  <c r="D60" i="28"/>
  <c r="C60" i="28"/>
  <c r="B60" i="28"/>
  <c r="F59" i="28"/>
  <c r="J59" i="28" s="1"/>
  <c r="D59" i="28"/>
  <c r="C59" i="28"/>
  <c r="B59" i="28"/>
  <c r="F58" i="28"/>
  <c r="L58" i="28" s="1"/>
  <c r="D58" i="28"/>
  <c r="C58" i="28"/>
  <c r="B58" i="28"/>
  <c r="F57" i="28"/>
  <c r="J57" i="28" s="1"/>
  <c r="D57" i="28"/>
  <c r="C57" i="28"/>
  <c r="B57" i="28"/>
  <c r="F56" i="28"/>
  <c r="H56" i="28" s="1"/>
  <c r="D56" i="28"/>
  <c r="C56" i="28"/>
  <c r="B56" i="28"/>
  <c r="F55" i="28"/>
  <c r="J55" i="28" s="1"/>
  <c r="D55" i="28"/>
  <c r="C55" i="28"/>
  <c r="B55" i="28"/>
  <c r="F54" i="28"/>
  <c r="L54" i="28" s="1"/>
  <c r="D54" i="28"/>
  <c r="C54" i="28"/>
  <c r="B54" i="28"/>
  <c r="F53" i="28"/>
  <c r="J53" i="28" s="1"/>
  <c r="D53" i="28"/>
  <c r="C53" i="28"/>
  <c r="B53" i="28"/>
  <c r="F46" i="28"/>
  <c r="H46" i="28" s="1"/>
  <c r="F45" i="28"/>
  <c r="J45" i="28" s="1"/>
  <c r="F44" i="28"/>
  <c r="L44" i="28" s="1"/>
  <c r="F43" i="28"/>
  <c r="J43" i="28" s="1"/>
  <c r="F42" i="28"/>
  <c r="H42" i="28" s="1"/>
  <c r="F41" i="28"/>
  <c r="J41" i="28" s="1"/>
  <c r="F40" i="28"/>
  <c r="L40" i="28" s="1"/>
  <c r="F39" i="28"/>
  <c r="J39" i="28" s="1"/>
  <c r="F38" i="28"/>
  <c r="H38" i="28" s="1"/>
  <c r="D48" i="28"/>
  <c r="F37" i="28"/>
  <c r="J37" i="28" s="1"/>
  <c r="M34" i="28"/>
  <c r="M50" i="28" s="1"/>
  <c r="G34" i="28"/>
  <c r="F34" i="28"/>
  <c r="E34" i="28"/>
  <c r="D34" i="28"/>
  <c r="D32" i="28"/>
  <c r="E28" i="28" s="1"/>
  <c r="F30" i="28"/>
  <c r="H30" i="28" s="1"/>
  <c r="F29" i="28"/>
  <c r="K29" i="28" s="1"/>
  <c r="L28" i="28"/>
  <c r="F28" i="28"/>
  <c r="J28" i="28" s="1"/>
  <c r="F27" i="28"/>
  <c r="I27" i="28" s="1"/>
  <c r="F26" i="28"/>
  <c r="H26" i="28" s="1"/>
  <c r="F25" i="28"/>
  <c r="L25" i="28" s="1"/>
  <c r="O24" i="28"/>
  <c r="J24" i="28"/>
  <c r="F24" i="28"/>
  <c r="L24" i="28" s="1"/>
  <c r="F23" i="28"/>
  <c r="J23" i="28" s="1"/>
  <c r="F22" i="28"/>
  <c r="H22" i="28" s="1"/>
  <c r="F21" i="28"/>
  <c r="H21" i="28" s="1"/>
  <c r="O20" i="28"/>
  <c r="F20" i="28"/>
  <c r="L20" i="28" s="1"/>
  <c r="L19" i="28"/>
  <c r="J19" i="28"/>
  <c r="F19" i="28"/>
  <c r="K19" i="28" s="1"/>
  <c r="K18" i="28"/>
  <c r="F18" i="28"/>
  <c r="J18" i="28" s="1"/>
  <c r="K17" i="28"/>
  <c r="F17" i="28"/>
  <c r="L17" i="28" s="1"/>
  <c r="F16" i="28"/>
  <c r="H16" i="28" s="1"/>
  <c r="H28" i="28" l="1"/>
  <c r="I58" i="28"/>
  <c r="K67" i="28"/>
  <c r="K17" i="29"/>
  <c r="J18" i="29"/>
  <c r="K19" i="29"/>
  <c r="K22" i="29"/>
  <c r="K41" i="29"/>
  <c r="K69" i="29"/>
  <c r="H64" i="28"/>
  <c r="H18" i="28"/>
  <c r="I64" i="28"/>
  <c r="I65" i="28"/>
  <c r="K26" i="29"/>
  <c r="K44" i="29"/>
  <c r="J53" i="29"/>
  <c r="J57" i="29"/>
  <c r="J17" i="28"/>
  <c r="I18" i="28"/>
  <c r="I19" i="28"/>
  <c r="K28" i="28"/>
  <c r="H63" i="28"/>
  <c r="J64" i="28"/>
  <c r="K65" i="28"/>
  <c r="L16" i="29"/>
  <c r="L17" i="29"/>
  <c r="K18" i="29"/>
  <c r="H22" i="29"/>
  <c r="J29" i="29"/>
  <c r="K53" i="29"/>
  <c r="K57" i="29"/>
  <c r="L62" i="29"/>
  <c r="K64" i="28"/>
  <c r="L18" i="29"/>
  <c r="L18" i="28"/>
  <c r="L39" i="28"/>
  <c r="K54" i="28"/>
  <c r="I17" i="29"/>
  <c r="I18" i="29"/>
  <c r="I57" i="29"/>
  <c r="K53" i="28"/>
  <c r="E28" i="29"/>
  <c r="L68" i="28"/>
  <c r="E19" i="29"/>
  <c r="I21" i="29"/>
  <c r="J25" i="29"/>
  <c r="K38" i="29"/>
  <c r="K48" i="29" s="1"/>
  <c r="K46" i="29"/>
  <c r="J40" i="28"/>
  <c r="L57" i="28"/>
  <c r="J20" i="29"/>
  <c r="J21" i="29"/>
  <c r="E24" i="29"/>
  <c r="H55" i="29"/>
  <c r="J21" i="28"/>
  <c r="J26" i="28"/>
  <c r="H37" i="28"/>
  <c r="K40" i="28"/>
  <c r="H67" i="28"/>
  <c r="J69" i="28"/>
  <c r="I19" i="29"/>
  <c r="K20" i="29"/>
  <c r="K21" i="29"/>
  <c r="L25" i="29"/>
  <c r="H29" i="29"/>
  <c r="K39" i="29"/>
  <c r="K43" i="29"/>
  <c r="K66" i="28"/>
  <c r="I20" i="29"/>
  <c r="K42" i="29"/>
  <c r="J61" i="28"/>
  <c r="E18" i="29"/>
  <c r="K25" i="29"/>
  <c r="K26" i="28"/>
  <c r="I67" i="28"/>
  <c r="J19" i="29"/>
  <c r="L20" i="29"/>
  <c r="L21" i="29"/>
  <c r="E23" i="29"/>
  <c r="I29" i="29"/>
  <c r="K60" i="29"/>
  <c r="H64" i="29"/>
  <c r="K66" i="29"/>
  <c r="J68" i="29"/>
  <c r="I64" i="29"/>
  <c r="L66" i="29"/>
  <c r="L68" i="29"/>
  <c r="J20" i="28"/>
  <c r="I68" i="28"/>
  <c r="I40" i="28"/>
  <c r="J44" i="28"/>
  <c r="J65" i="28"/>
  <c r="L67" i="28"/>
  <c r="J17" i="29"/>
  <c r="L19" i="29"/>
  <c r="I23" i="29"/>
  <c r="E30" i="29"/>
  <c r="I53" i="29"/>
  <c r="J64" i="29"/>
  <c r="K56" i="29"/>
  <c r="L57" i="29"/>
  <c r="K61" i="29"/>
  <c r="I67" i="29"/>
  <c r="I44" i="28"/>
  <c r="J67" i="29"/>
  <c r="L67" i="29"/>
  <c r="J56" i="28"/>
  <c r="H59" i="28"/>
  <c r="I57" i="28"/>
  <c r="H57" i="28"/>
  <c r="K57" i="28"/>
  <c r="J58" i="28"/>
  <c r="K58" i="28"/>
  <c r="H55" i="28"/>
  <c r="L55" i="28"/>
  <c r="I53" i="28"/>
  <c r="J54" i="28"/>
  <c r="L53" i="28"/>
  <c r="H53" i="28"/>
  <c r="I54" i="28"/>
  <c r="J60" i="28"/>
  <c r="L71" i="28"/>
  <c r="H71" i="28"/>
  <c r="H41" i="28"/>
  <c r="K44" i="28"/>
  <c r="J42" i="28"/>
  <c r="H43" i="28"/>
  <c r="I43" i="28"/>
  <c r="H45" i="28"/>
  <c r="K43" i="28"/>
  <c r="L43" i="28"/>
  <c r="J46" i="28"/>
  <c r="H39" i="28"/>
  <c r="K39" i="28"/>
  <c r="J38" i="28"/>
  <c r="I39" i="28"/>
  <c r="E17" i="29"/>
  <c r="E25" i="29"/>
  <c r="E27" i="29"/>
  <c r="E20" i="29"/>
  <c r="E21" i="29"/>
  <c r="E22" i="29"/>
  <c r="E26" i="29"/>
  <c r="E29" i="29"/>
  <c r="H28" i="29"/>
  <c r="J30" i="29"/>
  <c r="H24" i="29"/>
  <c r="H25" i="29"/>
  <c r="I26" i="29"/>
  <c r="J27" i="29"/>
  <c r="K28" i="29"/>
  <c r="L29" i="29"/>
  <c r="I37" i="29"/>
  <c r="I38" i="29"/>
  <c r="I39" i="29"/>
  <c r="I40" i="29"/>
  <c r="I41" i="29"/>
  <c r="I42" i="29"/>
  <c r="I43" i="29"/>
  <c r="I44" i="29"/>
  <c r="I45" i="29"/>
  <c r="I46" i="29"/>
  <c r="K55" i="29"/>
  <c r="I56" i="29"/>
  <c r="K59" i="29"/>
  <c r="I60" i="29"/>
  <c r="I61" i="29"/>
  <c r="J62" i="29"/>
  <c r="K63" i="29"/>
  <c r="L64" i="29"/>
  <c r="H68" i="29"/>
  <c r="I69" i="29"/>
  <c r="J70" i="29"/>
  <c r="K71" i="29"/>
  <c r="I28" i="29"/>
  <c r="K30" i="29"/>
  <c r="J26" i="29"/>
  <c r="K27" i="29"/>
  <c r="L28" i="29"/>
  <c r="J37" i="29"/>
  <c r="J38" i="29"/>
  <c r="J39" i="29"/>
  <c r="J40" i="29"/>
  <c r="J41" i="29"/>
  <c r="J42" i="29"/>
  <c r="J43" i="29"/>
  <c r="J44" i="29"/>
  <c r="J45" i="29"/>
  <c r="J46" i="29"/>
  <c r="L55" i="29"/>
  <c r="J56" i="29"/>
  <c r="L59" i="29"/>
  <c r="J60" i="29"/>
  <c r="J61" i="29"/>
  <c r="K62" i="29"/>
  <c r="L63" i="29"/>
  <c r="I68" i="29"/>
  <c r="J69" i="29"/>
  <c r="K70" i="29"/>
  <c r="L71" i="29"/>
  <c r="D72" i="29"/>
  <c r="L26" i="29"/>
  <c r="H30" i="29"/>
  <c r="L37" i="29"/>
  <c r="L38" i="29"/>
  <c r="L39" i="29"/>
  <c r="L40" i="29"/>
  <c r="L41" i="29"/>
  <c r="L42" i="29"/>
  <c r="L43" i="29"/>
  <c r="L44" i="29"/>
  <c r="L45" i="29"/>
  <c r="L46" i="29"/>
  <c r="H54" i="29"/>
  <c r="L56" i="29"/>
  <c r="H58" i="29"/>
  <c r="L60" i="29"/>
  <c r="L61" i="29"/>
  <c r="H65" i="29"/>
  <c r="L69" i="29"/>
  <c r="I30" i="29"/>
  <c r="D48" i="29"/>
  <c r="I54" i="29"/>
  <c r="I58" i="29"/>
  <c r="I65" i="29"/>
  <c r="J54" i="29"/>
  <c r="J58" i="29"/>
  <c r="H59" i="29"/>
  <c r="H63" i="29"/>
  <c r="J65" i="29"/>
  <c r="H71" i="29"/>
  <c r="K54" i="29"/>
  <c r="I55" i="29"/>
  <c r="K58" i="29"/>
  <c r="I59" i="29"/>
  <c r="H62" i="29"/>
  <c r="I63" i="29"/>
  <c r="K65" i="29"/>
  <c r="H70" i="29"/>
  <c r="I71" i="29"/>
  <c r="H27" i="29"/>
  <c r="I16" i="28"/>
  <c r="J16" i="28"/>
  <c r="K16" i="28"/>
  <c r="I25" i="28"/>
  <c r="J27" i="28"/>
  <c r="I29" i="28"/>
  <c r="H24" i="28"/>
  <c r="J25" i="28"/>
  <c r="K27" i="28"/>
  <c r="J29" i="28"/>
  <c r="I24" i="28"/>
  <c r="K25" i="28"/>
  <c r="L29" i="28"/>
  <c r="H25" i="28"/>
  <c r="K24" i="28"/>
  <c r="I26" i="28"/>
  <c r="I28" i="28"/>
  <c r="J30" i="28"/>
  <c r="E22" i="28"/>
  <c r="E21" i="28"/>
  <c r="E20" i="28"/>
  <c r="E19" i="28"/>
  <c r="L27" i="28"/>
  <c r="I37" i="28"/>
  <c r="I45" i="28"/>
  <c r="I55" i="28"/>
  <c r="L16" i="28"/>
  <c r="H20" i="28"/>
  <c r="I22" i="28"/>
  <c r="L26" i="28"/>
  <c r="E17" i="28"/>
  <c r="H19" i="28"/>
  <c r="I20" i="28"/>
  <c r="I21" i="28"/>
  <c r="J22" i="28"/>
  <c r="K23" i="28"/>
  <c r="E27" i="28"/>
  <c r="H29" i="28"/>
  <c r="I30" i="28"/>
  <c r="K37" i="28"/>
  <c r="I38" i="28"/>
  <c r="K41" i="28"/>
  <c r="I42" i="28"/>
  <c r="K45" i="28"/>
  <c r="I46" i="28"/>
  <c r="K55" i="28"/>
  <c r="I56" i="28"/>
  <c r="K59" i="28"/>
  <c r="I60" i="28"/>
  <c r="I61" i="28"/>
  <c r="J62" i="28"/>
  <c r="K63" i="28"/>
  <c r="H68" i="28"/>
  <c r="I69" i="28"/>
  <c r="J70" i="28"/>
  <c r="K71" i="28"/>
  <c r="L23" i="28"/>
  <c r="L59" i="28"/>
  <c r="K62" i="28"/>
  <c r="L63" i="28"/>
  <c r="K70" i="28"/>
  <c r="H23" i="28"/>
  <c r="K22" i="28"/>
  <c r="E26" i="28"/>
  <c r="L45" i="28"/>
  <c r="H17" i="28"/>
  <c r="K21" i="28"/>
  <c r="E24" i="28"/>
  <c r="E25" i="28"/>
  <c r="H27" i="28"/>
  <c r="K30" i="28"/>
  <c r="K46" i="28"/>
  <c r="K56" i="28"/>
  <c r="K60" i="28"/>
  <c r="K61" i="28"/>
  <c r="L62" i="28"/>
  <c r="H66" i="28"/>
  <c r="J68" i="28"/>
  <c r="K69" i="28"/>
  <c r="L70" i="28"/>
  <c r="D72" i="28"/>
  <c r="D73" i="28" s="1"/>
  <c r="E37" i="28" s="1"/>
  <c r="E16" i="28"/>
  <c r="L37" i="28"/>
  <c r="L41" i="28"/>
  <c r="K20" i="28"/>
  <c r="L22" i="28"/>
  <c r="K38" i="28"/>
  <c r="K42" i="28"/>
  <c r="I17" i="28"/>
  <c r="L21" i="28"/>
  <c r="E23" i="28"/>
  <c r="L30" i="28"/>
  <c r="L38" i="28"/>
  <c r="H40" i="28"/>
  <c r="L42" i="28"/>
  <c r="H44" i="28"/>
  <c r="L46" i="28"/>
  <c r="H54" i="28"/>
  <c r="L56" i="28"/>
  <c r="H58" i="28"/>
  <c r="L60" i="28"/>
  <c r="L61" i="28"/>
  <c r="H65" i="28"/>
  <c r="I66" i="28"/>
  <c r="L69" i="28"/>
  <c r="J66" i="28"/>
  <c r="E30" i="28"/>
  <c r="I41" i="28"/>
  <c r="I59" i="28"/>
  <c r="H62" i="28"/>
  <c r="I63" i="28"/>
  <c r="H70" i="28"/>
  <c r="I71" i="28"/>
  <c r="I23" i="28"/>
  <c r="E29" i="28"/>
  <c r="E18" i="28"/>
  <c r="I73" i="29" l="1"/>
  <c r="J48" i="28"/>
  <c r="I32" i="29"/>
  <c r="M32" i="29" s="1"/>
  <c r="H76" i="29" s="1"/>
  <c r="L32" i="29"/>
  <c r="K32" i="29"/>
  <c r="J73" i="29"/>
  <c r="J32" i="29"/>
  <c r="K73" i="29"/>
  <c r="K73" i="28"/>
  <c r="J73" i="28"/>
  <c r="E32" i="29"/>
  <c r="J48" i="29"/>
  <c r="I48" i="29"/>
  <c r="D73" i="29"/>
  <c r="K32" i="28"/>
  <c r="J32" i="28"/>
  <c r="I32" i="28"/>
  <c r="I48" i="28"/>
  <c r="E55" i="28"/>
  <c r="E45" i="28"/>
  <c r="E43" i="28"/>
  <c r="E39" i="28"/>
  <c r="E41" i="28"/>
  <c r="E59" i="28"/>
  <c r="L32" i="28"/>
  <c r="E32" i="28"/>
  <c r="I73" i="28"/>
  <c r="E53" i="28"/>
  <c r="E67" i="28"/>
  <c r="E61" i="28"/>
  <c r="E38" i="28"/>
  <c r="E68" i="28"/>
  <c r="E69" i="28"/>
  <c r="E70" i="28"/>
  <c r="E62" i="28"/>
  <c r="E71" i="28"/>
  <c r="E63" i="28"/>
  <c r="E40" i="28"/>
  <c r="E64" i="28"/>
  <c r="E54" i="28"/>
  <c r="E44" i="28"/>
  <c r="E46" i="28"/>
  <c r="E65" i="28"/>
  <c r="E58" i="28"/>
  <c r="E60" i="28"/>
  <c r="E56" i="28"/>
  <c r="E42" i="28"/>
  <c r="E66" i="28"/>
  <c r="K48" i="28"/>
  <c r="E57" i="28"/>
  <c r="L73" i="28" l="1"/>
  <c r="M73" i="28" s="1"/>
  <c r="H85" i="28" s="1"/>
  <c r="E48" i="28"/>
  <c r="E67" i="29"/>
  <c r="E68" i="29"/>
  <c r="E69" i="29"/>
  <c r="E61" i="29"/>
  <c r="E56" i="29"/>
  <c r="E70" i="29"/>
  <c r="E62" i="29"/>
  <c r="E71" i="29"/>
  <c r="E63" i="29"/>
  <c r="E64" i="29"/>
  <c r="E65" i="29"/>
  <c r="E66" i="29"/>
  <c r="E58" i="29"/>
  <c r="E40" i="29"/>
  <c r="E41" i="29"/>
  <c r="E60" i="29"/>
  <c r="E42" i="29"/>
  <c r="E43" i="29"/>
  <c r="E55" i="29"/>
  <c r="E45" i="29"/>
  <c r="E44" i="29"/>
  <c r="E53" i="29"/>
  <c r="E59" i="29"/>
  <c r="E54" i="29"/>
  <c r="E39" i="29"/>
  <c r="E37" i="29"/>
  <c r="E38" i="29"/>
  <c r="E57" i="29"/>
  <c r="E46" i="29"/>
  <c r="H80" i="29"/>
  <c r="J76" i="29"/>
  <c r="M32" i="28"/>
  <c r="H76" i="28" s="1"/>
  <c r="H80" i="28" s="1"/>
  <c r="J76" i="28"/>
  <c r="E73" i="28"/>
  <c r="L48" i="28"/>
  <c r="M48" i="28" s="1"/>
  <c r="H83" i="28" s="1"/>
  <c r="E48" i="29" l="1"/>
  <c r="L48" i="29"/>
  <c r="M48" i="29" s="1"/>
  <c r="H83" i="29" s="1"/>
  <c r="E73" i="29"/>
  <c r="L73" i="29"/>
  <c r="M73" i="29" s="1"/>
  <c r="H85" i="29" s="1"/>
  <c r="J83" i="28"/>
  <c r="J83" i="29" l="1"/>
  <c r="C41" i="27" l="1"/>
  <c r="B41" i="27"/>
  <c r="J40" i="27"/>
  <c r="I40" i="27"/>
  <c r="H40" i="27"/>
  <c r="G40" i="27"/>
  <c r="F40" i="27"/>
  <c r="D40" i="27"/>
  <c r="J39" i="27"/>
  <c r="I39" i="27"/>
  <c r="H39" i="27"/>
  <c r="G39" i="27"/>
  <c r="F39" i="27"/>
  <c r="D39" i="27"/>
  <c r="J38" i="27"/>
  <c r="I38" i="27"/>
  <c r="H38" i="27"/>
  <c r="G38" i="27"/>
  <c r="F38" i="27"/>
  <c r="D38" i="27"/>
  <c r="J37" i="27"/>
  <c r="I37" i="27"/>
  <c r="H37" i="27"/>
  <c r="G37" i="27"/>
  <c r="F37" i="27"/>
  <c r="D37" i="27"/>
  <c r="J36" i="27"/>
  <c r="I36" i="27"/>
  <c r="H36" i="27"/>
  <c r="G36" i="27"/>
  <c r="F36" i="27"/>
  <c r="D36" i="27"/>
  <c r="J35" i="27"/>
  <c r="I35" i="27"/>
  <c r="H35" i="27"/>
  <c r="G35" i="27"/>
  <c r="F35" i="27"/>
  <c r="D35" i="27"/>
  <c r="J34" i="27"/>
  <c r="I34" i="27"/>
  <c r="H34" i="27"/>
  <c r="G34" i="27"/>
  <c r="F34" i="27"/>
  <c r="D34" i="27"/>
  <c r="J32" i="27"/>
  <c r="I32" i="27"/>
  <c r="H32" i="27"/>
  <c r="G32" i="27"/>
  <c r="F32" i="27"/>
  <c r="D32" i="27"/>
  <c r="J31" i="27"/>
  <c r="I31" i="27"/>
  <c r="H31" i="27"/>
  <c r="G31" i="27"/>
  <c r="F31" i="27"/>
  <c r="D31" i="27"/>
  <c r="J30" i="27"/>
  <c r="I30" i="27"/>
  <c r="H30" i="27"/>
  <c r="G30" i="27"/>
  <c r="F30" i="27"/>
  <c r="D30" i="27"/>
  <c r="J29" i="27"/>
  <c r="I29" i="27"/>
  <c r="H29" i="27"/>
  <c r="G29" i="27"/>
  <c r="F29" i="27"/>
  <c r="D29" i="27"/>
  <c r="J28" i="27"/>
  <c r="I28" i="27"/>
  <c r="H28" i="27"/>
  <c r="G28" i="27"/>
  <c r="F28" i="27"/>
  <c r="D28" i="27"/>
  <c r="J27" i="27"/>
  <c r="I27" i="27"/>
  <c r="H27" i="27"/>
  <c r="G27" i="27"/>
  <c r="F27" i="27"/>
  <c r="D27" i="27"/>
  <c r="J26" i="27"/>
  <c r="I26" i="27"/>
  <c r="H26" i="27"/>
  <c r="G26" i="27"/>
  <c r="F26" i="27"/>
  <c r="D26" i="27"/>
  <c r="J25" i="27"/>
  <c r="I25" i="27"/>
  <c r="H25" i="27"/>
  <c r="G25" i="27"/>
  <c r="F25" i="27"/>
  <c r="D25" i="27"/>
  <c r="C22" i="27"/>
  <c r="J21" i="27"/>
  <c r="I21" i="27"/>
  <c r="H21" i="27"/>
  <c r="G21" i="27"/>
  <c r="F21" i="27"/>
  <c r="D21" i="27"/>
  <c r="J20" i="27"/>
  <c r="I20" i="27"/>
  <c r="H20" i="27"/>
  <c r="G20" i="27"/>
  <c r="F20" i="27"/>
  <c r="D20" i="27"/>
  <c r="J19" i="27"/>
  <c r="I19" i="27"/>
  <c r="H19" i="27"/>
  <c r="G19" i="27"/>
  <c r="F19" i="27"/>
  <c r="D19" i="27"/>
  <c r="J18" i="27"/>
  <c r="I18" i="27"/>
  <c r="H18" i="27"/>
  <c r="G18" i="27"/>
  <c r="F18" i="27"/>
  <c r="D18" i="27"/>
  <c r="J17" i="27"/>
  <c r="I17" i="27"/>
  <c r="H17" i="27"/>
  <c r="G17" i="27"/>
  <c r="F17" i="27"/>
  <c r="D17" i="27"/>
  <c r="J16" i="27"/>
  <c r="I16" i="27"/>
  <c r="H16" i="27"/>
  <c r="G16" i="27"/>
  <c r="F16" i="27"/>
  <c r="D16" i="27"/>
  <c r="J15" i="27"/>
  <c r="I15" i="27"/>
  <c r="H15" i="27"/>
  <c r="G15" i="27"/>
  <c r="F15" i="27"/>
  <c r="D15" i="27"/>
  <c r="J14" i="27"/>
  <c r="I14" i="27"/>
  <c r="H14" i="27"/>
  <c r="G14" i="27"/>
  <c r="F14" i="27"/>
  <c r="D14" i="27"/>
  <c r="J13" i="27"/>
  <c r="I13" i="27"/>
  <c r="H13" i="27"/>
  <c r="G13" i="27"/>
  <c r="F13" i="27"/>
  <c r="D13" i="27"/>
  <c r="J12" i="27"/>
  <c r="I12" i="27"/>
  <c r="H12" i="27"/>
  <c r="G12" i="27"/>
  <c r="F12" i="27"/>
  <c r="D12" i="27"/>
  <c r="B4" i="27"/>
  <c r="B3" i="27"/>
  <c r="B2" i="27"/>
  <c r="C41" i="26"/>
  <c r="J40" i="26"/>
  <c r="I40" i="26"/>
  <c r="H40" i="26"/>
  <c r="G40" i="26"/>
  <c r="F40" i="26"/>
  <c r="D40" i="26"/>
  <c r="J39" i="26"/>
  <c r="I39" i="26"/>
  <c r="H39" i="26"/>
  <c r="G39" i="26"/>
  <c r="F39" i="26"/>
  <c r="D39" i="26"/>
  <c r="J38" i="26"/>
  <c r="I38" i="26"/>
  <c r="H38" i="26"/>
  <c r="G38" i="26"/>
  <c r="F38" i="26"/>
  <c r="D38" i="26"/>
  <c r="J37" i="26"/>
  <c r="I37" i="26"/>
  <c r="H37" i="26"/>
  <c r="G37" i="26"/>
  <c r="F37" i="26"/>
  <c r="D37" i="26"/>
  <c r="J36" i="26"/>
  <c r="I36" i="26"/>
  <c r="H36" i="26"/>
  <c r="G36" i="26"/>
  <c r="F36" i="26"/>
  <c r="D36" i="26"/>
  <c r="J35" i="26"/>
  <c r="I35" i="26"/>
  <c r="H35" i="26"/>
  <c r="G35" i="26"/>
  <c r="F35" i="26"/>
  <c r="D35" i="26"/>
  <c r="J34" i="26"/>
  <c r="I34" i="26"/>
  <c r="H34" i="26"/>
  <c r="G34" i="26"/>
  <c r="F34" i="26"/>
  <c r="D34" i="26"/>
  <c r="J32" i="26"/>
  <c r="I32" i="26"/>
  <c r="H32" i="26"/>
  <c r="G32" i="26"/>
  <c r="F32" i="26"/>
  <c r="D32" i="26"/>
  <c r="J31" i="26"/>
  <c r="I31" i="26"/>
  <c r="H31" i="26"/>
  <c r="G31" i="26"/>
  <c r="F31" i="26"/>
  <c r="D31" i="26"/>
  <c r="J30" i="26"/>
  <c r="I30" i="26"/>
  <c r="H30" i="26"/>
  <c r="G30" i="26"/>
  <c r="F30" i="26"/>
  <c r="D30" i="26"/>
  <c r="J29" i="26"/>
  <c r="I29" i="26"/>
  <c r="H29" i="26"/>
  <c r="G29" i="26"/>
  <c r="F29" i="26"/>
  <c r="D29" i="26"/>
  <c r="J28" i="26"/>
  <c r="I28" i="26"/>
  <c r="H28" i="26"/>
  <c r="G28" i="26"/>
  <c r="F28" i="26"/>
  <c r="D28" i="26"/>
  <c r="J27" i="26"/>
  <c r="I27" i="26"/>
  <c r="H27" i="26"/>
  <c r="G27" i="26"/>
  <c r="F27" i="26"/>
  <c r="D27" i="26"/>
  <c r="J26" i="26"/>
  <c r="I26" i="26"/>
  <c r="H26" i="26"/>
  <c r="G26" i="26"/>
  <c r="F26" i="26"/>
  <c r="D26" i="26"/>
  <c r="J25" i="26"/>
  <c r="I25" i="26"/>
  <c r="H25" i="26"/>
  <c r="G25" i="26"/>
  <c r="G41" i="26" s="1"/>
  <c r="F25" i="26"/>
  <c r="D25" i="26"/>
  <c r="C22" i="26"/>
  <c r="J21" i="26"/>
  <c r="I21" i="26"/>
  <c r="H21" i="26"/>
  <c r="G21" i="26"/>
  <c r="F21" i="26"/>
  <c r="D21" i="26"/>
  <c r="J20" i="26"/>
  <c r="I20" i="26"/>
  <c r="H20" i="26"/>
  <c r="G20" i="26"/>
  <c r="F20" i="26"/>
  <c r="D20" i="26"/>
  <c r="J19" i="26"/>
  <c r="I19" i="26"/>
  <c r="H19" i="26"/>
  <c r="G19" i="26"/>
  <c r="F19" i="26"/>
  <c r="D19" i="26"/>
  <c r="J18" i="26"/>
  <c r="I18" i="26"/>
  <c r="H18" i="26"/>
  <c r="G18" i="26"/>
  <c r="F18" i="26"/>
  <c r="D18" i="26"/>
  <c r="J17" i="26"/>
  <c r="I17" i="26"/>
  <c r="H17" i="26"/>
  <c r="G17" i="26"/>
  <c r="F17" i="26"/>
  <c r="D17" i="26"/>
  <c r="J16" i="26"/>
  <c r="I16" i="26"/>
  <c r="H16" i="26"/>
  <c r="G16" i="26"/>
  <c r="F16" i="26"/>
  <c r="D16" i="26"/>
  <c r="J15" i="26"/>
  <c r="I15" i="26"/>
  <c r="H15" i="26"/>
  <c r="G15" i="26"/>
  <c r="F15" i="26"/>
  <c r="D15" i="26"/>
  <c r="J14" i="26"/>
  <c r="I14" i="26"/>
  <c r="H14" i="26"/>
  <c r="G14" i="26"/>
  <c r="F14" i="26"/>
  <c r="D14" i="26"/>
  <c r="J13" i="26"/>
  <c r="I13" i="26"/>
  <c r="H13" i="26"/>
  <c r="G13" i="26"/>
  <c r="F13" i="26"/>
  <c r="D13" i="26"/>
  <c r="J12" i="26"/>
  <c r="I12" i="26"/>
  <c r="H12" i="26"/>
  <c r="G12" i="26"/>
  <c r="F12" i="26"/>
  <c r="D12" i="26"/>
  <c r="B4" i="26"/>
  <c r="B3" i="26"/>
  <c r="B2" i="26"/>
  <c r="C41" i="25"/>
  <c r="B41" i="25" s="1"/>
  <c r="J40" i="25"/>
  <c r="I40" i="25"/>
  <c r="H40" i="25"/>
  <c r="G40" i="25"/>
  <c r="F40" i="25"/>
  <c r="D40" i="25"/>
  <c r="J39" i="25"/>
  <c r="I39" i="25"/>
  <c r="H39" i="25"/>
  <c r="G39" i="25"/>
  <c r="F39" i="25"/>
  <c r="D39" i="25"/>
  <c r="J38" i="25"/>
  <c r="I38" i="25"/>
  <c r="H38" i="25"/>
  <c r="G38" i="25"/>
  <c r="F38" i="25"/>
  <c r="D38" i="25"/>
  <c r="J37" i="25"/>
  <c r="I37" i="25"/>
  <c r="H37" i="25"/>
  <c r="G37" i="25"/>
  <c r="F37" i="25"/>
  <c r="D37" i="25"/>
  <c r="J36" i="25"/>
  <c r="I36" i="25"/>
  <c r="H36" i="25"/>
  <c r="G36" i="25"/>
  <c r="F36" i="25"/>
  <c r="D36" i="25"/>
  <c r="J35" i="25"/>
  <c r="I35" i="25"/>
  <c r="H35" i="25"/>
  <c r="G35" i="25"/>
  <c r="F35" i="25"/>
  <c r="D35" i="25"/>
  <c r="J34" i="25"/>
  <c r="I34" i="25"/>
  <c r="H34" i="25"/>
  <c r="G34" i="25"/>
  <c r="F34" i="25"/>
  <c r="D34" i="25"/>
  <c r="J32" i="25"/>
  <c r="I32" i="25"/>
  <c r="H32" i="25"/>
  <c r="G32" i="25"/>
  <c r="F32" i="25"/>
  <c r="D32" i="25"/>
  <c r="J31" i="25"/>
  <c r="I31" i="25"/>
  <c r="H31" i="25"/>
  <c r="G31" i="25"/>
  <c r="F31" i="25"/>
  <c r="D31" i="25"/>
  <c r="J30" i="25"/>
  <c r="I30" i="25"/>
  <c r="H30" i="25"/>
  <c r="G30" i="25"/>
  <c r="F30" i="25"/>
  <c r="D30" i="25"/>
  <c r="J29" i="25"/>
  <c r="I29" i="25"/>
  <c r="H29" i="25"/>
  <c r="G29" i="25"/>
  <c r="F29" i="25"/>
  <c r="D29" i="25"/>
  <c r="J28" i="25"/>
  <c r="I28" i="25"/>
  <c r="H28" i="25"/>
  <c r="G28" i="25"/>
  <c r="F28" i="25"/>
  <c r="D28" i="25"/>
  <c r="J27" i="25"/>
  <c r="I27" i="25"/>
  <c r="H27" i="25"/>
  <c r="G27" i="25"/>
  <c r="F27" i="25"/>
  <c r="D27" i="25"/>
  <c r="J26" i="25"/>
  <c r="I26" i="25"/>
  <c r="H26" i="25"/>
  <c r="G26" i="25"/>
  <c r="F26" i="25"/>
  <c r="D26" i="25"/>
  <c r="J25" i="25"/>
  <c r="I25" i="25"/>
  <c r="H25" i="25"/>
  <c r="G25" i="25"/>
  <c r="F25" i="25"/>
  <c r="D25" i="25"/>
  <c r="C22" i="25"/>
  <c r="J21" i="25"/>
  <c r="I21" i="25"/>
  <c r="H21" i="25"/>
  <c r="G21" i="25"/>
  <c r="F21" i="25"/>
  <c r="D21" i="25"/>
  <c r="J20" i="25"/>
  <c r="I20" i="25"/>
  <c r="H20" i="25"/>
  <c r="G20" i="25"/>
  <c r="F20" i="25"/>
  <c r="D20" i="25"/>
  <c r="J19" i="25"/>
  <c r="I19" i="25"/>
  <c r="H19" i="25"/>
  <c r="G19" i="25"/>
  <c r="F19" i="25"/>
  <c r="D19" i="25"/>
  <c r="J18" i="25"/>
  <c r="I18" i="25"/>
  <c r="H18" i="25"/>
  <c r="G18" i="25"/>
  <c r="F18" i="25"/>
  <c r="D18" i="25"/>
  <c r="J17" i="25"/>
  <c r="I17" i="25"/>
  <c r="H17" i="25"/>
  <c r="G17" i="25"/>
  <c r="F17" i="25"/>
  <c r="D17" i="25"/>
  <c r="J16" i="25"/>
  <c r="I16" i="25"/>
  <c r="H16" i="25"/>
  <c r="G16" i="25"/>
  <c r="F16" i="25"/>
  <c r="D16" i="25"/>
  <c r="J15" i="25"/>
  <c r="I15" i="25"/>
  <c r="H15" i="25"/>
  <c r="G15" i="25"/>
  <c r="F15" i="25"/>
  <c r="D15" i="25"/>
  <c r="J14" i="25"/>
  <c r="I14" i="25"/>
  <c r="H14" i="25"/>
  <c r="G14" i="25"/>
  <c r="F14" i="25"/>
  <c r="D14" i="25"/>
  <c r="J13" i="25"/>
  <c r="I13" i="25"/>
  <c r="H13" i="25"/>
  <c r="G13" i="25"/>
  <c r="F13" i="25"/>
  <c r="D13" i="25"/>
  <c r="J12" i="25"/>
  <c r="I12" i="25"/>
  <c r="H12" i="25"/>
  <c r="G12" i="25"/>
  <c r="F12" i="25"/>
  <c r="D12" i="25"/>
  <c r="B4" i="25"/>
  <c r="B3" i="25"/>
  <c r="B2" i="25"/>
  <c r="C41" i="24"/>
  <c r="B41" i="24" s="1"/>
  <c r="J40" i="24"/>
  <c r="I40" i="24"/>
  <c r="H40" i="24"/>
  <c r="G40" i="24"/>
  <c r="F40" i="24"/>
  <c r="D40" i="24"/>
  <c r="J39" i="24"/>
  <c r="I39" i="24"/>
  <c r="H39" i="24"/>
  <c r="G39" i="24"/>
  <c r="F39" i="24"/>
  <c r="D39" i="24"/>
  <c r="J38" i="24"/>
  <c r="I38" i="24"/>
  <c r="H38" i="24"/>
  <c r="G38" i="24"/>
  <c r="F38" i="24"/>
  <c r="D38" i="24"/>
  <c r="J37" i="24"/>
  <c r="I37" i="24"/>
  <c r="H37" i="24"/>
  <c r="G37" i="24"/>
  <c r="F37" i="24"/>
  <c r="D37" i="24"/>
  <c r="J36" i="24"/>
  <c r="I36" i="24"/>
  <c r="H36" i="24"/>
  <c r="G36" i="24"/>
  <c r="F36" i="24"/>
  <c r="D36" i="24"/>
  <c r="J35" i="24"/>
  <c r="I35" i="24"/>
  <c r="H35" i="24"/>
  <c r="G35" i="24"/>
  <c r="F35" i="24"/>
  <c r="D35" i="24"/>
  <c r="J34" i="24"/>
  <c r="I34" i="24"/>
  <c r="H34" i="24"/>
  <c r="G34" i="24"/>
  <c r="F34" i="24"/>
  <c r="D34" i="24"/>
  <c r="J32" i="24"/>
  <c r="I32" i="24"/>
  <c r="H32" i="24"/>
  <c r="G32" i="24"/>
  <c r="F32" i="24"/>
  <c r="D32" i="24"/>
  <c r="J31" i="24"/>
  <c r="I31" i="24"/>
  <c r="H31" i="24"/>
  <c r="G31" i="24"/>
  <c r="F31" i="24"/>
  <c r="D31" i="24"/>
  <c r="J30" i="24"/>
  <c r="I30" i="24"/>
  <c r="H30" i="24"/>
  <c r="G30" i="24"/>
  <c r="F30" i="24"/>
  <c r="D30" i="24"/>
  <c r="J29" i="24"/>
  <c r="I29" i="24"/>
  <c r="H29" i="24"/>
  <c r="G29" i="24"/>
  <c r="F29" i="24"/>
  <c r="D29" i="24"/>
  <c r="J28" i="24"/>
  <c r="I28" i="24"/>
  <c r="H28" i="24"/>
  <c r="G28" i="24"/>
  <c r="F28" i="24"/>
  <c r="D28" i="24"/>
  <c r="J27" i="24"/>
  <c r="I27" i="24"/>
  <c r="H27" i="24"/>
  <c r="G27" i="24"/>
  <c r="F27" i="24"/>
  <c r="D27" i="24"/>
  <c r="J26" i="24"/>
  <c r="I26" i="24"/>
  <c r="H26" i="24"/>
  <c r="G26" i="24"/>
  <c r="F26" i="24"/>
  <c r="D26" i="24"/>
  <c r="J25" i="24"/>
  <c r="I25" i="24"/>
  <c r="H25" i="24"/>
  <c r="G25" i="24"/>
  <c r="F25" i="24"/>
  <c r="D25" i="24"/>
  <c r="C22" i="24"/>
  <c r="B22" i="24" s="1"/>
  <c r="J21" i="24"/>
  <c r="I21" i="24"/>
  <c r="H21" i="24"/>
  <c r="G21" i="24"/>
  <c r="F21" i="24"/>
  <c r="D21" i="24"/>
  <c r="J20" i="24"/>
  <c r="I20" i="24"/>
  <c r="H20" i="24"/>
  <c r="G20" i="24"/>
  <c r="F20" i="24"/>
  <c r="D20" i="24"/>
  <c r="J19" i="24"/>
  <c r="I19" i="24"/>
  <c r="H19" i="24"/>
  <c r="G19" i="24"/>
  <c r="F19" i="24"/>
  <c r="D19" i="24"/>
  <c r="J18" i="24"/>
  <c r="I18" i="24"/>
  <c r="H18" i="24"/>
  <c r="G18" i="24"/>
  <c r="F18" i="24"/>
  <c r="D18" i="24"/>
  <c r="J17" i="24"/>
  <c r="I17" i="24"/>
  <c r="H17" i="24"/>
  <c r="G17" i="24"/>
  <c r="F17" i="24"/>
  <c r="D17" i="24"/>
  <c r="J16" i="24"/>
  <c r="I16" i="24"/>
  <c r="H16" i="24"/>
  <c r="G16" i="24"/>
  <c r="F16" i="24"/>
  <c r="D16" i="24"/>
  <c r="J15" i="24"/>
  <c r="I15" i="24"/>
  <c r="H15" i="24"/>
  <c r="G15" i="24"/>
  <c r="F15" i="24"/>
  <c r="D15" i="24"/>
  <c r="J14" i="24"/>
  <c r="I14" i="24"/>
  <c r="H14" i="24"/>
  <c r="G14" i="24"/>
  <c r="F14" i="24"/>
  <c r="D14" i="24"/>
  <c r="J13" i="24"/>
  <c r="I13" i="24"/>
  <c r="H13" i="24"/>
  <c r="G13" i="24"/>
  <c r="F13" i="24"/>
  <c r="D13" i="24"/>
  <c r="J12" i="24"/>
  <c r="I12" i="24"/>
  <c r="H12" i="24"/>
  <c r="G12" i="24"/>
  <c r="F12" i="24"/>
  <c r="D12" i="24"/>
  <c r="B4" i="24"/>
  <c r="B3" i="24"/>
  <c r="B2" i="24"/>
  <c r="C41" i="23"/>
  <c r="J40" i="23"/>
  <c r="I40" i="23"/>
  <c r="H40" i="23"/>
  <c r="G40" i="23"/>
  <c r="F40" i="23"/>
  <c r="D40" i="23"/>
  <c r="J39" i="23"/>
  <c r="I39" i="23"/>
  <c r="H39" i="23"/>
  <c r="G39" i="23"/>
  <c r="F39" i="23"/>
  <c r="D39" i="23"/>
  <c r="J38" i="23"/>
  <c r="I38" i="23"/>
  <c r="H38" i="23"/>
  <c r="G38" i="23"/>
  <c r="F38" i="23"/>
  <c r="D38" i="23"/>
  <c r="J37" i="23"/>
  <c r="I37" i="23"/>
  <c r="H37" i="23"/>
  <c r="G37" i="23"/>
  <c r="F37" i="23"/>
  <c r="D37" i="23"/>
  <c r="J36" i="23"/>
  <c r="I36" i="23"/>
  <c r="H36" i="23"/>
  <c r="G36" i="23"/>
  <c r="F36" i="23"/>
  <c r="D36" i="23"/>
  <c r="J35" i="23"/>
  <c r="I35" i="23"/>
  <c r="H35" i="23"/>
  <c r="G35" i="23"/>
  <c r="F35" i="23"/>
  <c r="D35" i="23"/>
  <c r="J34" i="23"/>
  <c r="I34" i="23"/>
  <c r="H34" i="23"/>
  <c r="G34" i="23"/>
  <c r="F34" i="23"/>
  <c r="D34" i="23"/>
  <c r="J32" i="23"/>
  <c r="I32" i="23"/>
  <c r="H32" i="23"/>
  <c r="G32" i="23"/>
  <c r="F32" i="23"/>
  <c r="D32" i="23"/>
  <c r="J31" i="23"/>
  <c r="I31" i="23"/>
  <c r="H31" i="23"/>
  <c r="G31" i="23"/>
  <c r="F31" i="23"/>
  <c r="D31" i="23"/>
  <c r="J30" i="23"/>
  <c r="I30" i="23"/>
  <c r="H30" i="23"/>
  <c r="G30" i="23"/>
  <c r="F30" i="23"/>
  <c r="D30" i="23"/>
  <c r="J29" i="23"/>
  <c r="I29" i="23"/>
  <c r="H29" i="23"/>
  <c r="G29" i="23"/>
  <c r="F29" i="23"/>
  <c r="D29" i="23"/>
  <c r="J28" i="23"/>
  <c r="I28" i="23"/>
  <c r="H28" i="23"/>
  <c r="G28" i="23"/>
  <c r="F28" i="23"/>
  <c r="D28" i="23"/>
  <c r="J27" i="23"/>
  <c r="I27" i="23"/>
  <c r="H27" i="23"/>
  <c r="G27" i="23"/>
  <c r="F27" i="23"/>
  <c r="D27" i="23"/>
  <c r="J26" i="23"/>
  <c r="I26" i="23"/>
  <c r="H26" i="23"/>
  <c r="G26" i="23"/>
  <c r="F26" i="23"/>
  <c r="D26" i="23"/>
  <c r="J25" i="23"/>
  <c r="I25" i="23"/>
  <c r="H25" i="23"/>
  <c r="G25" i="23"/>
  <c r="F25" i="23"/>
  <c r="D25" i="23"/>
  <c r="C22" i="23"/>
  <c r="B22" i="23"/>
  <c r="J21" i="23"/>
  <c r="I21" i="23"/>
  <c r="H21" i="23"/>
  <c r="G21" i="23"/>
  <c r="F21" i="23"/>
  <c r="D21" i="23"/>
  <c r="J20" i="23"/>
  <c r="I20" i="23"/>
  <c r="H20" i="23"/>
  <c r="G20" i="23"/>
  <c r="F20" i="23"/>
  <c r="D20" i="23"/>
  <c r="J19" i="23"/>
  <c r="I19" i="23"/>
  <c r="H19" i="23"/>
  <c r="G19" i="23"/>
  <c r="F19" i="23"/>
  <c r="D19" i="23"/>
  <c r="J18" i="23"/>
  <c r="I18" i="23"/>
  <c r="H18" i="23"/>
  <c r="G18" i="23"/>
  <c r="F18" i="23"/>
  <c r="D18" i="23"/>
  <c r="J17" i="23"/>
  <c r="I17" i="23"/>
  <c r="H17" i="23"/>
  <c r="G17" i="23"/>
  <c r="F17" i="23"/>
  <c r="D17" i="23"/>
  <c r="J16" i="23"/>
  <c r="I16" i="23"/>
  <c r="H16" i="23"/>
  <c r="G16" i="23"/>
  <c r="F16" i="23"/>
  <c r="D16" i="23"/>
  <c r="J15" i="23"/>
  <c r="I15" i="23"/>
  <c r="H15" i="23"/>
  <c r="G15" i="23"/>
  <c r="F15" i="23"/>
  <c r="D15" i="23"/>
  <c r="J14" i="23"/>
  <c r="I14" i="23"/>
  <c r="H14" i="23"/>
  <c r="G14" i="23"/>
  <c r="F14" i="23"/>
  <c r="D14" i="23"/>
  <c r="J13" i="23"/>
  <c r="I13" i="23"/>
  <c r="H13" i="23"/>
  <c r="G13" i="23"/>
  <c r="F13" i="23"/>
  <c r="D13" i="23"/>
  <c r="J12" i="23"/>
  <c r="I12" i="23"/>
  <c r="H12" i="23"/>
  <c r="G12" i="23"/>
  <c r="F12" i="23"/>
  <c r="D12" i="23"/>
  <c r="B4" i="23"/>
  <c r="B3" i="23"/>
  <c r="B2" i="23"/>
  <c r="C41" i="22"/>
  <c r="J40" i="22"/>
  <c r="I40" i="22"/>
  <c r="H40" i="22"/>
  <c r="G40" i="22"/>
  <c r="F40" i="22"/>
  <c r="D40" i="22"/>
  <c r="J39" i="22"/>
  <c r="I39" i="22"/>
  <c r="H39" i="22"/>
  <c r="G39" i="22"/>
  <c r="F39" i="22"/>
  <c r="D39" i="22"/>
  <c r="J38" i="22"/>
  <c r="I38" i="22"/>
  <c r="H38" i="22"/>
  <c r="G38" i="22"/>
  <c r="F38" i="22"/>
  <c r="D38" i="22"/>
  <c r="J37" i="22"/>
  <c r="I37" i="22"/>
  <c r="H37" i="22"/>
  <c r="G37" i="22"/>
  <c r="F37" i="22"/>
  <c r="D37" i="22"/>
  <c r="J36" i="22"/>
  <c r="I36" i="22"/>
  <c r="H36" i="22"/>
  <c r="G36" i="22"/>
  <c r="F36" i="22"/>
  <c r="D36" i="22"/>
  <c r="J35" i="22"/>
  <c r="I35" i="22"/>
  <c r="H35" i="22"/>
  <c r="G35" i="22"/>
  <c r="F35" i="22"/>
  <c r="D35" i="22"/>
  <c r="J34" i="22"/>
  <c r="I34" i="22"/>
  <c r="H34" i="22"/>
  <c r="G34" i="22"/>
  <c r="F34" i="22"/>
  <c r="D34" i="22"/>
  <c r="J32" i="22"/>
  <c r="I32" i="22"/>
  <c r="H32" i="22"/>
  <c r="G32" i="22"/>
  <c r="F32" i="22"/>
  <c r="D32" i="22"/>
  <c r="J31" i="22"/>
  <c r="I31" i="22"/>
  <c r="H31" i="22"/>
  <c r="G31" i="22"/>
  <c r="F31" i="22"/>
  <c r="D31" i="22"/>
  <c r="J30" i="22"/>
  <c r="I30" i="22"/>
  <c r="H30" i="22"/>
  <c r="G30" i="22"/>
  <c r="F30" i="22"/>
  <c r="D30" i="22"/>
  <c r="J29" i="22"/>
  <c r="I29" i="22"/>
  <c r="H29" i="22"/>
  <c r="G29" i="22"/>
  <c r="F29" i="22"/>
  <c r="D29" i="22"/>
  <c r="J28" i="22"/>
  <c r="I28" i="22"/>
  <c r="H28" i="22"/>
  <c r="G28" i="22"/>
  <c r="F28" i="22"/>
  <c r="D28" i="22"/>
  <c r="J27" i="22"/>
  <c r="I27" i="22"/>
  <c r="H27" i="22"/>
  <c r="G27" i="22"/>
  <c r="F27" i="22"/>
  <c r="D27" i="22"/>
  <c r="J26" i="22"/>
  <c r="I26" i="22"/>
  <c r="H26" i="22"/>
  <c r="G26" i="22"/>
  <c r="F26" i="22"/>
  <c r="D26" i="22"/>
  <c r="J25" i="22"/>
  <c r="I25" i="22"/>
  <c r="H25" i="22"/>
  <c r="G25" i="22"/>
  <c r="F25" i="22"/>
  <c r="D25" i="22"/>
  <c r="C22" i="22"/>
  <c r="B22" i="22" s="1"/>
  <c r="J21" i="22"/>
  <c r="I21" i="22"/>
  <c r="H21" i="22"/>
  <c r="G21" i="22"/>
  <c r="F21" i="22"/>
  <c r="D21" i="22"/>
  <c r="J20" i="22"/>
  <c r="I20" i="22"/>
  <c r="H20" i="22"/>
  <c r="G20" i="22"/>
  <c r="F20" i="22"/>
  <c r="D20" i="22"/>
  <c r="J19" i="22"/>
  <c r="I19" i="22"/>
  <c r="H19" i="22"/>
  <c r="G19" i="22"/>
  <c r="F19" i="22"/>
  <c r="D19" i="22"/>
  <c r="J18" i="22"/>
  <c r="I18" i="22"/>
  <c r="H18" i="22"/>
  <c r="G18" i="22"/>
  <c r="F18" i="22"/>
  <c r="D18" i="22"/>
  <c r="J17" i="22"/>
  <c r="I17" i="22"/>
  <c r="H17" i="22"/>
  <c r="G17" i="22"/>
  <c r="F17" i="22"/>
  <c r="D17" i="22"/>
  <c r="J16" i="22"/>
  <c r="I16" i="22"/>
  <c r="H16" i="22"/>
  <c r="G16" i="22"/>
  <c r="F16" i="22"/>
  <c r="D16" i="22"/>
  <c r="J15" i="22"/>
  <c r="I15" i="22"/>
  <c r="H15" i="22"/>
  <c r="G15" i="22"/>
  <c r="F15" i="22"/>
  <c r="D15" i="22"/>
  <c r="J14" i="22"/>
  <c r="I14" i="22"/>
  <c r="H14" i="22"/>
  <c r="G14" i="22"/>
  <c r="F14" i="22"/>
  <c r="D14" i="22"/>
  <c r="J13" i="22"/>
  <c r="I13" i="22"/>
  <c r="H13" i="22"/>
  <c r="G13" i="22"/>
  <c r="F13" i="22"/>
  <c r="D13" i="22"/>
  <c r="J12" i="22"/>
  <c r="I12" i="22"/>
  <c r="H12" i="22"/>
  <c r="H22" i="22" s="1"/>
  <c r="G12" i="22"/>
  <c r="F12" i="22"/>
  <c r="D12" i="22"/>
  <c r="B4" i="22"/>
  <c r="B3" i="22"/>
  <c r="B2" i="22"/>
  <c r="J41" i="23" l="1"/>
  <c r="G41" i="24"/>
  <c r="H22" i="25"/>
  <c r="I41" i="27"/>
  <c r="G41" i="23"/>
  <c r="C45" i="23" s="1"/>
  <c r="H41" i="25"/>
  <c r="H41" i="23"/>
  <c r="H22" i="24"/>
  <c r="I41" i="25"/>
  <c r="J22" i="26"/>
  <c r="G22" i="27"/>
  <c r="I22" i="27"/>
  <c r="J41" i="27"/>
  <c r="J22" i="22"/>
  <c r="I41" i="23"/>
  <c r="J41" i="25"/>
  <c r="J41" i="26"/>
  <c r="J22" i="23"/>
  <c r="I41" i="26"/>
  <c r="G41" i="22"/>
  <c r="I22" i="24"/>
  <c r="H41" i="26"/>
  <c r="C45" i="26" s="1"/>
  <c r="J22" i="27"/>
  <c r="H41" i="22"/>
  <c r="G22" i="24"/>
  <c r="J41" i="24"/>
  <c r="C45" i="24" s="1"/>
  <c r="H41" i="24"/>
  <c r="G41" i="27"/>
  <c r="I22" i="25"/>
  <c r="I41" i="22"/>
  <c r="E41" i="22" s="1"/>
  <c r="J41" i="22"/>
  <c r="I41" i="24"/>
  <c r="G41" i="25"/>
  <c r="E41" i="25" s="1"/>
  <c r="H41" i="27"/>
  <c r="E41" i="27" s="1"/>
  <c r="I22" i="23"/>
  <c r="H22" i="23"/>
  <c r="G22" i="23"/>
  <c r="J22" i="24"/>
  <c r="E22" i="24" s="1"/>
  <c r="G22" i="25"/>
  <c r="J22" i="25"/>
  <c r="G22" i="26"/>
  <c r="I22" i="26"/>
  <c r="H22" i="26"/>
  <c r="H22" i="27"/>
  <c r="I22" i="22"/>
  <c r="G22" i="22"/>
  <c r="B22" i="27"/>
  <c r="B22" i="26"/>
  <c r="B41" i="26"/>
  <c r="C45" i="25"/>
  <c r="B22" i="25"/>
  <c r="E22" i="23"/>
  <c r="E41" i="23"/>
  <c r="B41" i="23"/>
  <c r="B41" i="22"/>
  <c r="E13" i="18"/>
  <c r="E5" i="17"/>
  <c r="E5" i="16"/>
  <c r="E13" i="2"/>
  <c r="E13" i="21"/>
  <c r="E13" i="20"/>
  <c r="E13" i="19"/>
  <c r="S4" i="19"/>
  <c r="E13" i="17"/>
  <c r="E13" i="16"/>
  <c r="E13" i="15"/>
  <c r="E13" i="14"/>
  <c r="E13" i="13"/>
  <c r="AI3" i="21"/>
  <c r="AI3" i="20"/>
  <c r="AI3" i="19"/>
  <c r="AI3" i="18"/>
  <c r="AI3" i="17"/>
  <c r="AI3" i="16"/>
  <c r="AI3" i="15"/>
  <c r="AI3" i="14"/>
  <c r="AI3" i="13"/>
  <c r="B218" i="21"/>
  <c r="B217" i="21"/>
  <c r="B216" i="21"/>
  <c r="B215" i="21"/>
  <c r="B214" i="21"/>
  <c r="B213" i="21"/>
  <c r="B212" i="21"/>
  <c r="B211" i="21"/>
  <c r="B210" i="21"/>
  <c r="B209" i="21"/>
  <c r="B208" i="21"/>
  <c r="B207" i="21"/>
  <c r="B206" i="21"/>
  <c r="B205" i="21"/>
  <c r="B204" i="21"/>
  <c r="B203" i="21"/>
  <c r="B202" i="21"/>
  <c r="B201" i="21"/>
  <c r="B200" i="21"/>
  <c r="B199" i="21"/>
  <c r="B198" i="21"/>
  <c r="B197" i="21"/>
  <c r="B196" i="21"/>
  <c r="B195" i="21"/>
  <c r="B194" i="21"/>
  <c r="B193" i="21"/>
  <c r="B192" i="21"/>
  <c r="B191" i="21"/>
  <c r="B190" i="21"/>
  <c r="B189" i="21"/>
  <c r="B188" i="21"/>
  <c r="B187" i="21"/>
  <c r="B186" i="21"/>
  <c r="B185" i="21"/>
  <c r="B184" i="21"/>
  <c r="B183" i="21"/>
  <c r="B182" i="21"/>
  <c r="B181" i="21"/>
  <c r="B180" i="21"/>
  <c r="B179" i="21"/>
  <c r="B178" i="21"/>
  <c r="B177" i="21"/>
  <c r="B176" i="21"/>
  <c r="B175" i="21"/>
  <c r="B174" i="21"/>
  <c r="B173" i="21"/>
  <c r="B172" i="21"/>
  <c r="B171" i="21"/>
  <c r="B170" i="21"/>
  <c r="B169" i="21"/>
  <c r="B168" i="21"/>
  <c r="B167" i="21"/>
  <c r="B166" i="21"/>
  <c r="B165" i="21"/>
  <c r="B164" i="21"/>
  <c r="B163" i="21"/>
  <c r="B162" i="21"/>
  <c r="B161" i="21"/>
  <c r="B160" i="21"/>
  <c r="B159" i="21"/>
  <c r="B158" i="21"/>
  <c r="B157" i="21"/>
  <c r="B156" i="21"/>
  <c r="B153" i="21"/>
  <c r="B152" i="21"/>
  <c r="B151" i="21"/>
  <c r="B150" i="21"/>
  <c r="B149" i="21"/>
  <c r="B148" i="21"/>
  <c r="B147" i="21"/>
  <c r="B146" i="21"/>
  <c r="B145" i="21"/>
  <c r="B144" i="21"/>
  <c r="B143" i="21"/>
  <c r="B142" i="21"/>
  <c r="B141" i="21"/>
  <c r="B140" i="21"/>
  <c r="B139" i="21"/>
  <c r="B138" i="21"/>
  <c r="B137" i="21"/>
  <c r="B136" i="21"/>
  <c r="B135" i="21"/>
  <c r="B134" i="21"/>
  <c r="B133" i="21"/>
  <c r="B132" i="21"/>
  <c r="B131" i="21"/>
  <c r="AF35" i="21"/>
  <c r="X30" i="21"/>
  <c r="J63" i="21" s="1"/>
  <c r="S4" i="21"/>
  <c r="B218" i="20"/>
  <c r="B217" i="20"/>
  <c r="B216" i="20"/>
  <c r="B215" i="20"/>
  <c r="B214" i="20"/>
  <c r="B213" i="20"/>
  <c r="B212" i="20"/>
  <c r="B211" i="20"/>
  <c r="B210" i="20"/>
  <c r="B209" i="20"/>
  <c r="B208" i="20"/>
  <c r="B207" i="20"/>
  <c r="B206" i="20"/>
  <c r="B205" i="20"/>
  <c r="B204" i="20"/>
  <c r="B203" i="20"/>
  <c r="B202" i="20"/>
  <c r="B201" i="20"/>
  <c r="B200" i="20"/>
  <c r="B199" i="20"/>
  <c r="B198" i="20"/>
  <c r="B197" i="20"/>
  <c r="B196" i="20"/>
  <c r="B195" i="20"/>
  <c r="B194" i="20"/>
  <c r="B193" i="20"/>
  <c r="B192" i="20"/>
  <c r="B191" i="20"/>
  <c r="B190" i="20"/>
  <c r="B189" i="20"/>
  <c r="B188" i="20"/>
  <c r="B187" i="20"/>
  <c r="B186" i="20"/>
  <c r="B185" i="20"/>
  <c r="B184" i="20"/>
  <c r="B183" i="20"/>
  <c r="B182" i="20"/>
  <c r="B181" i="20"/>
  <c r="B180" i="20"/>
  <c r="B179" i="20"/>
  <c r="B178" i="20"/>
  <c r="B177" i="20"/>
  <c r="B176" i="20"/>
  <c r="B175" i="20"/>
  <c r="B174" i="20"/>
  <c r="B173" i="20"/>
  <c r="B172" i="20"/>
  <c r="B171" i="20"/>
  <c r="B170" i="20"/>
  <c r="B169" i="20"/>
  <c r="B168" i="20"/>
  <c r="B167" i="20"/>
  <c r="B166" i="20"/>
  <c r="B165" i="20"/>
  <c r="B164" i="20"/>
  <c r="B163" i="20"/>
  <c r="B162" i="20"/>
  <c r="B161" i="20"/>
  <c r="B160" i="20"/>
  <c r="B159" i="20"/>
  <c r="B158" i="20"/>
  <c r="B157" i="20"/>
  <c r="B156"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AF35" i="20"/>
  <c r="X30" i="20"/>
  <c r="J93" i="20" s="1"/>
  <c r="S4" i="20"/>
  <c r="B218" i="19"/>
  <c r="B217" i="19"/>
  <c r="B216" i="19"/>
  <c r="B215" i="19"/>
  <c r="B214" i="19"/>
  <c r="B213" i="19"/>
  <c r="B212" i="19"/>
  <c r="B211" i="19"/>
  <c r="B210" i="19"/>
  <c r="B209" i="19"/>
  <c r="B208" i="19"/>
  <c r="B207" i="19"/>
  <c r="B206" i="19"/>
  <c r="B205" i="19"/>
  <c r="B204" i="19"/>
  <c r="B203" i="19"/>
  <c r="B202" i="19"/>
  <c r="B201" i="19"/>
  <c r="B200" i="19"/>
  <c r="B199" i="19"/>
  <c r="B198" i="19"/>
  <c r="B197" i="19"/>
  <c r="B196" i="19"/>
  <c r="B195" i="19"/>
  <c r="B194" i="19"/>
  <c r="B193" i="19"/>
  <c r="B192" i="19"/>
  <c r="B191" i="19"/>
  <c r="B190" i="19"/>
  <c r="B189" i="19"/>
  <c r="B188" i="19"/>
  <c r="B187" i="19"/>
  <c r="B186" i="19"/>
  <c r="B185" i="19"/>
  <c r="B184" i="19"/>
  <c r="B183" i="19"/>
  <c r="B182" i="19"/>
  <c r="B181" i="19"/>
  <c r="B180" i="19"/>
  <c r="B179" i="19"/>
  <c r="B178" i="19"/>
  <c r="B177" i="19"/>
  <c r="B176" i="19"/>
  <c r="B175" i="19"/>
  <c r="B174" i="19"/>
  <c r="B173" i="19"/>
  <c r="B172" i="19"/>
  <c r="B171" i="19"/>
  <c r="B170" i="19"/>
  <c r="B169" i="19"/>
  <c r="B168" i="19"/>
  <c r="B167" i="19"/>
  <c r="B166" i="19"/>
  <c r="B165" i="19"/>
  <c r="B164" i="19"/>
  <c r="B163" i="19"/>
  <c r="B162" i="19"/>
  <c r="B161" i="19"/>
  <c r="B160" i="19"/>
  <c r="B159" i="19"/>
  <c r="B158" i="19"/>
  <c r="B157" i="19"/>
  <c r="B156" i="19"/>
  <c r="B153" i="19"/>
  <c r="B152" i="19"/>
  <c r="B151" i="19"/>
  <c r="B150" i="19"/>
  <c r="B149" i="19"/>
  <c r="B148" i="19"/>
  <c r="B147" i="19"/>
  <c r="B146" i="19"/>
  <c r="B145" i="19"/>
  <c r="B144" i="19"/>
  <c r="B143" i="19"/>
  <c r="B142" i="19"/>
  <c r="B141" i="19"/>
  <c r="B140" i="19"/>
  <c r="B139" i="19"/>
  <c r="B138" i="19"/>
  <c r="B137" i="19"/>
  <c r="B136" i="19"/>
  <c r="B135" i="19"/>
  <c r="B134" i="19"/>
  <c r="B133" i="19"/>
  <c r="B132" i="19"/>
  <c r="B131" i="19"/>
  <c r="J93" i="19"/>
  <c r="AF35" i="19"/>
  <c r="X30" i="19"/>
  <c r="J69" i="19" s="1"/>
  <c r="B218" i="18"/>
  <c r="B217" i="18"/>
  <c r="B216" i="18"/>
  <c r="B215" i="18"/>
  <c r="B214" i="18"/>
  <c r="B213" i="18"/>
  <c r="B212" i="18"/>
  <c r="B211" i="18"/>
  <c r="B210" i="18"/>
  <c r="B209" i="18"/>
  <c r="B208" i="18"/>
  <c r="B207" i="18"/>
  <c r="B206" i="18"/>
  <c r="B205" i="18"/>
  <c r="B204" i="18"/>
  <c r="B203" i="18"/>
  <c r="B202" i="18"/>
  <c r="B201" i="18"/>
  <c r="B200" i="18"/>
  <c r="B199" i="18"/>
  <c r="B198" i="18"/>
  <c r="B197" i="18"/>
  <c r="B196" i="18"/>
  <c r="B195" i="18"/>
  <c r="B194" i="18"/>
  <c r="B193" i="18"/>
  <c r="B192" i="18"/>
  <c r="B191" i="18"/>
  <c r="B190" i="18"/>
  <c r="B189" i="18"/>
  <c r="B188" i="18"/>
  <c r="B187" i="18"/>
  <c r="B186" i="18"/>
  <c r="B185" i="18"/>
  <c r="B184" i="18"/>
  <c r="B183"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AF35" i="18"/>
  <c r="X30" i="18"/>
  <c r="J87" i="18" s="1"/>
  <c r="S4" i="18"/>
  <c r="B218" i="17"/>
  <c r="B217" i="17"/>
  <c r="B216" i="17"/>
  <c r="B215" i="17"/>
  <c r="B214" i="17"/>
  <c r="B213" i="17"/>
  <c r="B212" i="17"/>
  <c r="B211" i="17"/>
  <c r="B210" i="17"/>
  <c r="B209" i="17"/>
  <c r="B208" i="17"/>
  <c r="B207" i="17"/>
  <c r="B206" i="17"/>
  <c r="B205" i="17"/>
  <c r="B204" i="17"/>
  <c r="B203" i="17"/>
  <c r="B202" i="17"/>
  <c r="B201" i="17"/>
  <c r="B200" i="17"/>
  <c r="B199" i="17"/>
  <c r="B198" i="17"/>
  <c r="B197" i="17"/>
  <c r="B196" i="17"/>
  <c r="B195" i="17"/>
  <c r="B194" i="17"/>
  <c r="B193" i="17"/>
  <c r="B192" i="17"/>
  <c r="B191" i="17"/>
  <c r="B190" i="17"/>
  <c r="B189" i="17"/>
  <c r="B188" i="17"/>
  <c r="B187" i="17"/>
  <c r="B186" i="17"/>
  <c r="B185" i="17"/>
  <c r="B184" i="17"/>
  <c r="B183" i="17"/>
  <c r="B182" i="17"/>
  <c r="B181" i="17"/>
  <c r="B180" i="17"/>
  <c r="B179" i="17"/>
  <c r="B178" i="17"/>
  <c r="B177" i="17"/>
  <c r="B176" i="17"/>
  <c r="B175" i="17"/>
  <c r="B174" i="17"/>
  <c r="B173" i="17"/>
  <c r="B172" i="17"/>
  <c r="B171" i="17"/>
  <c r="B170" i="17"/>
  <c r="B169" i="17"/>
  <c r="B168" i="17"/>
  <c r="B167" i="17"/>
  <c r="B166" i="17"/>
  <c r="B165" i="17"/>
  <c r="B164" i="17"/>
  <c r="B163" i="17"/>
  <c r="B162" i="17"/>
  <c r="B161" i="17"/>
  <c r="B160" i="17"/>
  <c r="B159" i="17"/>
  <c r="B158" i="17"/>
  <c r="B157" i="17"/>
  <c r="B156" i="17"/>
  <c r="B153" i="17"/>
  <c r="B152" i="17"/>
  <c r="B151" i="17"/>
  <c r="B150" i="17"/>
  <c r="B149" i="17"/>
  <c r="B148" i="17"/>
  <c r="B147" i="17"/>
  <c r="B146" i="17"/>
  <c r="B145" i="17"/>
  <c r="B144" i="17"/>
  <c r="B143" i="17"/>
  <c r="B142" i="17"/>
  <c r="B141" i="17"/>
  <c r="B140" i="17"/>
  <c r="B139" i="17"/>
  <c r="B138" i="17"/>
  <c r="B137" i="17"/>
  <c r="B136" i="17"/>
  <c r="B135" i="17"/>
  <c r="B134" i="17"/>
  <c r="B133" i="17"/>
  <c r="B132" i="17"/>
  <c r="B131" i="17"/>
  <c r="AF35" i="17"/>
  <c r="X30" i="17"/>
  <c r="J45" i="17" s="1"/>
  <c r="S4" i="17"/>
  <c r="B218" i="16"/>
  <c r="B217" i="16"/>
  <c r="B216" i="16"/>
  <c r="B215" i="16"/>
  <c r="B214" i="16"/>
  <c r="B213" i="16"/>
  <c r="B212" i="16"/>
  <c r="B211" i="16"/>
  <c r="B210" i="16"/>
  <c r="B209" i="16"/>
  <c r="B208" i="16"/>
  <c r="B207" i="16"/>
  <c r="B206" i="16"/>
  <c r="B205" i="16"/>
  <c r="B204" i="16"/>
  <c r="B203" i="16"/>
  <c r="B202" i="16"/>
  <c r="B201" i="16"/>
  <c r="B200" i="16"/>
  <c r="B199" i="16"/>
  <c r="B198" i="16"/>
  <c r="B197" i="16"/>
  <c r="B196" i="16"/>
  <c r="B195" i="16"/>
  <c r="B194" i="16"/>
  <c r="B193" i="16"/>
  <c r="B192" i="16"/>
  <c r="B191" i="16"/>
  <c r="B190" i="16"/>
  <c r="B189" i="16"/>
  <c r="B188" i="16"/>
  <c r="B187" i="16"/>
  <c r="B186" i="16"/>
  <c r="B185" i="16"/>
  <c r="B184" i="16"/>
  <c r="B183" i="16"/>
  <c r="B182" i="16"/>
  <c r="B181" i="16"/>
  <c r="B180" i="16"/>
  <c r="B179" i="16"/>
  <c r="B178" i="16"/>
  <c r="B177" i="16"/>
  <c r="B176" i="16"/>
  <c r="B175" i="16"/>
  <c r="B174" i="16"/>
  <c r="B173" i="16"/>
  <c r="B172" i="16"/>
  <c r="B171" i="16"/>
  <c r="B170" i="16"/>
  <c r="B169" i="16"/>
  <c r="B168" i="16"/>
  <c r="B167" i="16"/>
  <c r="B166" i="16"/>
  <c r="B165" i="16"/>
  <c r="B164" i="16"/>
  <c r="B163" i="16"/>
  <c r="B162" i="16"/>
  <c r="B161" i="16"/>
  <c r="B160" i="16"/>
  <c r="B159" i="16"/>
  <c r="B158" i="16"/>
  <c r="B157" i="16"/>
  <c r="B156" i="16"/>
  <c r="B153" i="16"/>
  <c r="B152" i="16"/>
  <c r="B151" i="16"/>
  <c r="B150" i="16"/>
  <c r="B149" i="16"/>
  <c r="B148" i="16"/>
  <c r="B147" i="16"/>
  <c r="B146" i="16"/>
  <c r="B145" i="16"/>
  <c r="B144" i="16"/>
  <c r="B143" i="16"/>
  <c r="B142" i="16"/>
  <c r="B141" i="16"/>
  <c r="B140" i="16"/>
  <c r="B139" i="16"/>
  <c r="B138" i="16"/>
  <c r="B137" i="16"/>
  <c r="B136" i="16"/>
  <c r="B135" i="16"/>
  <c r="B134" i="16"/>
  <c r="B133" i="16"/>
  <c r="B132" i="16"/>
  <c r="B131" i="16"/>
  <c r="AF35" i="16"/>
  <c r="X30" i="16"/>
  <c r="J45" i="16" s="1"/>
  <c r="S4" i="16"/>
  <c r="B218" i="15"/>
  <c r="B217" i="15"/>
  <c r="B216" i="15"/>
  <c r="B215" i="15"/>
  <c r="B214" i="15"/>
  <c r="B213" i="15"/>
  <c r="B212" i="15"/>
  <c r="B211" i="15"/>
  <c r="B210" i="15"/>
  <c r="B209" i="15"/>
  <c r="B208" i="15"/>
  <c r="B207" i="15"/>
  <c r="B206" i="15"/>
  <c r="B205" i="15"/>
  <c r="B204" i="15"/>
  <c r="B203" i="15"/>
  <c r="B202" i="15"/>
  <c r="B201" i="15"/>
  <c r="B200" i="15"/>
  <c r="B199" i="15"/>
  <c r="B198" i="15"/>
  <c r="B197" i="15"/>
  <c r="B196" i="15"/>
  <c r="B195" i="15"/>
  <c r="B194" i="15"/>
  <c r="B193" i="15"/>
  <c r="B192" i="15"/>
  <c r="B191" i="15"/>
  <c r="B190" i="15"/>
  <c r="B189" i="15"/>
  <c r="B188" i="15"/>
  <c r="B187" i="15"/>
  <c r="B186" i="15"/>
  <c r="B185" i="15"/>
  <c r="B184" i="15"/>
  <c r="B183" i="15"/>
  <c r="B182" i="15"/>
  <c r="B181" i="15"/>
  <c r="B180" i="15"/>
  <c r="B179" i="15"/>
  <c r="B178" i="15"/>
  <c r="B177" i="15"/>
  <c r="B176" i="15"/>
  <c r="B175" i="15"/>
  <c r="B174" i="15"/>
  <c r="B173" i="15"/>
  <c r="B172" i="15"/>
  <c r="B171" i="15"/>
  <c r="B170" i="15"/>
  <c r="B169" i="15"/>
  <c r="B168" i="15"/>
  <c r="B167" i="15"/>
  <c r="B166" i="15"/>
  <c r="B165" i="15"/>
  <c r="B164" i="15"/>
  <c r="B163" i="15"/>
  <c r="B162" i="15"/>
  <c r="B161" i="15"/>
  <c r="B160" i="15"/>
  <c r="B159" i="15"/>
  <c r="B158" i="15"/>
  <c r="B157" i="15"/>
  <c r="B156" i="15"/>
  <c r="B153" i="15"/>
  <c r="B152" i="15"/>
  <c r="B151" i="15"/>
  <c r="B150" i="15"/>
  <c r="B149" i="15"/>
  <c r="B148" i="15"/>
  <c r="B147" i="15"/>
  <c r="B146" i="15"/>
  <c r="B145" i="15"/>
  <c r="B144" i="15"/>
  <c r="B143" i="15"/>
  <c r="B142" i="15"/>
  <c r="B141" i="15"/>
  <c r="B140" i="15"/>
  <c r="B139" i="15"/>
  <c r="B138" i="15"/>
  <c r="B137" i="15"/>
  <c r="B136" i="15"/>
  <c r="B135" i="15"/>
  <c r="B134" i="15"/>
  <c r="B133" i="15"/>
  <c r="B132" i="15"/>
  <c r="B131" i="15"/>
  <c r="AF35" i="15"/>
  <c r="X30" i="15"/>
  <c r="J105" i="15" s="1"/>
  <c r="S4" i="15"/>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AF35" i="14"/>
  <c r="X30" i="14"/>
  <c r="J93" i="14" s="1"/>
  <c r="S4" i="14"/>
  <c r="B218" i="13"/>
  <c r="B217" i="13"/>
  <c r="B216" i="13"/>
  <c r="B215" i="13"/>
  <c r="B214" i="13"/>
  <c r="B213" i="13"/>
  <c r="B212" i="13"/>
  <c r="B211" i="13"/>
  <c r="B210" i="13"/>
  <c r="B209" i="13"/>
  <c r="B208" i="13"/>
  <c r="B207" i="13"/>
  <c r="B206" i="13"/>
  <c r="B205" i="13"/>
  <c r="B204" i="13"/>
  <c r="B203" i="13"/>
  <c r="B202" i="13"/>
  <c r="B201" i="13"/>
  <c r="B200" i="13"/>
  <c r="B199" i="13"/>
  <c r="B198" i="13"/>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73" i="13"/>
  <c r="B172" i="13"/>
  <c r="B171" i="13"/>
  <c r="B170" i="13"/>
  <c r="B169" i="13"/>
  <c r="B168" i="13"/>
  <c r="B167" i="13"/>
  <c r="B166" i="13"/>
  <c r="B165" i="13"/>
  <c r="B164" i="13"/>
  <c r="B163" i="13"/>
  <c r="B162" i="13"/>
  <c r="B161" i="13"/>
  <c r="B160" i="13"/>
  <c r="B159" i="13"/>
  <c r="B158" i="13"/>
  <c r="B157" i="13"/>
  <c r="B156" i="13"/>
  <c r="B153" i="13"/>
  <c r="B152" i="13"/>
  <c r="B151" i="13"/>
  <c r="B150" i="13"/>
  <c r="B149" i="13"/>
  <c r="B148" i="13"/>
  <c r="B147" i="13"/>
  <c r="B146" i="13"/>
  <c r="B145" i="13"/>
  <c r="B144" i="13"/>
  <c r="B143" i="13"/>
  <c r="B142" i="13"/>
  <c r="B141" i="13"/>
  <c r="B140" i="13"/>
  <c r="B139" i="13"/>
  <c r="B138" i="13"/>
  <c r="B137" i="13"/>
  <c r="B136" i="13"/>
  <c r="B135" i="13"/>
  <c r="B134" i="13"/>
  <c r="B133" i="13"/>
  <c r="B132" i="13"/>
  <c r="B131" i="13"/>
  <c r="AF35" i="13"/>
  <c r="X30" i="13"/>
  <c r="J51" i="13" s="1"/>
  <c r="S4" i="13"/>
  <c r="J69" i="18"/>
  <c r="J81" i="18"/>
  <c r="J93" i="18"/>
  <c r="J57" i="18"/>
  <c r="J105" i="18"/>
  <c r="J105" i="17"/>
  <c r="J69" i="17"/>
  <c r="J69" i="15"/>
  <c r="J87" i="15"/>
  <c r="J93" i="15"/>
  <c r="J63" i="15"/>
  <c r="J51" i="21"/>
  <c r="J99" i="21"/>
  <c r="J51" i="20"/>
  <c r="J57" i="20"/>
  <c r="J81" i="20"/>
  <c r="J105" i="20"/>
  <c r="J99" i="20"/>
  <c r="J39" i="20"/>
  <c r="J63" i="20"/>
  <c r="J87" i="20"/>
  <c r="J75" i="20"/>
  <c r="J45" i="20"/>
  <c r="J69" i="20"/>
  <c r="J51" i="19"/>
  <c r="J75" i="19"/>
  <c r="J99" i="19"/>
  <c r="J39" i="19"/>
  <c r="J63" i="19"/>
  <c r="J75" i="18"/>
  <c r="J99" i="18"/>
  <c r="J63" i="18"/>
  <c r="J75" i="17"/>
  <c r="J63" i="17"/>
  <c r="J51" i="15"/>
  <c r="J75" i="15"/>
  <c r="J81" i="15"/>
  <c r="J51" i="14"/>
  <c r="J75" i="14"/>
  <c r="J99" i="14"/>
  <c r="J81" i="14"/>
  <c r="J105" i="14"/>
  <c r="J39" i="14"/>
  <c r="J63" i="14"/>
  <c r="J87" i="14"/>
  <c r="J45" i="14"/>
  <c r="J69" i="14"/>
  <c r="J105" i="13"/>
  <c r="J39" i="13"/>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3" i="2"/>
  <c r="B152" i="2"/>
  <c r="B151" i="2"/>
  <c r="B150" i="2"/>
  <c r="B149" i="2"/>
  <c r="B148" i="2"/>
  <c r="B147" i="2"/>
  <c r="B146" i="2"/>
  <c r="B145" i="2"/>
  <c r="B144" i="2"/>
  <c r="B143" i="2"/>
  <c r="B142" i="2"/>
  <c r="B141" i="2"/>
  <c r="B140" i="2"/>
  <c r="B139" i="2"/>
  <c r="B138" i="2"/>
  <c r="B137" i="2"/>
  <c r="B136" i="2"/>
  <c r="B135" i="2"/>
  <c r="B134" i="2"/>
  <c r="B133" i="2"/>
  <c r="B132" i="2"/>
  <c r="B131" i="2"/>
  <c r="AF35" i="2"/>
  <c r="X30" i="2"/>
  <c r="J93" i="2" s="1"/>
  <c r="S4" i="2"/>
  <c r="AI3" i="2"/>
  <c r="J81" i="2"/>
  <c r="J69" i="13" l="1"/>
  <c r="J81" i="13"/>
  <c r="J99" i="13"/>
  <c r="J99" i="15"/>
  <c r="J45" i="15"/>
  <c r="J39" i="15"/>
  <c r="J81" i="19"/>
  <c r="C45" i="27"/>
  <c r="J45" i="13"/>
  <c r="J75" i="13"/>
  <c r="E41" i="24"/>
  <c r="J63" i="13"/>
  <c r="J87" i="13"/>
  <c r="J81" i="16"/>
  <c r="J75" i="16"/>
  <c r="J57" i="21"/>
  <c r="J81" i="17"/>
  <c r="A15" i="27"/>
  <c r="A15" i="24"/>
  <c r="A15" i="25"/>
  <c r="A15" i="26"/>
  <c r="A15" i="22"/>
  <c r="A15" i="23"/>
  <c r="B19" i="28"/>
  <c r="B17" i="12" s="1"/>
  <c r="B19" i="29"/>
  <c r="A16" i="27"/>
  <c r="A16" i="25"/>
  <c r="A16" i="22"/>
  <c r="A16" i="24"/>
  <c r="A16" i="26"/>
  <c r="A16" i="23"/>
  <c r="B20" i="28"/>
  <c r="B18" i="12" s="1"/>
  <c r="B20" i="29"/>
  <c r="C43" i="23"/>
  <c r="D43" i="23" s="1"/>
  <c r="J93" i="16"/>
  <c r="J99" i="17"/>
  <c r="J75" i="21"/>
  <c r="J69" i="16"/>
  <c r="J45" i="19"/>
  <c r="A17" i="23"/>
  <c r="A17" i="26"/>
  <c r="A17" i="24"/>
  <c r="A17" i="27"/>
  <c r="A17" i="22"/>
  <c r="A17" i="25"/>
  <c r="B21" i="29"/>
  <c r="B21" i="28"/>
  <c r="B19" i="12" s="1"/>
  <c r="A18" i="25"/>
  <c r="A18" i="22"/>
  <c r="A18" i="23"/>
  <c r="A18" i="26"/>
  <c r="A18" i="27"/>
  <c r="A18" i="24"/>
  <c r="B22" i="29"/>
  <c r="B22" i="28"/>
  <c r="B20" i="12" s="1"/>
  <c r="C43" i="27"/>
  <c r="D43" i="27" s="1"/>
  <c r="E41" i="26"/>
  <c r="J63" i="16"/>
  <c r="J87" i="16"/>
  <c r="J105" i="16"/>
  <c r="C45" i="22"/>
  <c r="C43" i="24"/>
  <c r="E22" i="26"/>
  <c r="A13" i="24"/>
  <c r="A13" i="22"/>
  <c r="A13" i="25"/>
  <c r="A13" i="26"/>
  <c r="A13" i="27"/>
  <c r="A13" i="23"/>
  <c r="B17" i="29"/>
  <c r="B17" i="28"/>
  <c r="B15" i="12" s="1"/>
  <c r="J99" i="16"/>
  <c r="J81" i="21"/>
  <c r="J93" i="17"/>
  <c r="A14" i="26"/>
  <c r="A14" i="22"/>
  <c r="A14" i="23"/>
  <c r="A14" i="27"/>
  <c r="A14" i="24"/>
  <c r="A14" i="25"/>
  <c r="B18" i="28"/>
  <c r="B16" i="12" s="1"/>
  <c r="B18" i="29"/>
  <c r="A12" i="24"/>
  <c r="A12" i="26"/>
  <c r="A12" i="25"/>
  <c r="A12" i="22"/>
  <c r="A12" i="23"/>
  <c r="A12" i="27"/>
  <c r="B16" i="28"/>
  <c r="B14" i="12" s="1"/>
  <c r="B16" i="29"/>
  <c r="C43" i="25"/>
  <c r="D43" i="25" s="1"/>
  <c r="C43" i="22"/>
  <c r="D43" i="22" s="1"/>
  <c r="H44" i="25"/>
  <c r="D2" i="30" s="1"/>
  <c r="E22" i="25"/>
  <c r="C43" i="26"/>
  <c r="H44" i="26" s="1"/>
  <c r="E2" i="30" s="1"/>
  <c r="H44" i="27"/>
  <c r="F2" i="30" s="1"/>
  <c r="E22" i="27"/>
  <c r="E22" i="22"/>
  <c r="H44" i="24"/>
  <c r="C2" i="30" s="1"/>
  <c r="D43" i="24"/>
  <c r="H44" i="23"/>
  <c r="B2" i="30" s="1"/>
  <c r="J63" i="2"/>
  <c r="J39" i="2"/>
  <c r="J57" i="2"/>
  <c r="J69" i="2"/>
  <c r="J87" i="2"/>
  <c r="J93" i="13"/>
  <c r="J87" i="19"/>
  <c r="J57" i="19"/>
  <c r="J105" i="19"/>
  <c r="J69" i="21"/>
  <c r="J51" i="16"/>
  <c r="J51" i="17"/>
  <c r="J87" i="17"/>
  <c r="J39" i="21"/>
  <c r="J87" i="21"/>
  <c r="J57" i="16"/>
  <c r="J45" i="2"/>
  <c r="J75" i="2"/>
  <c r="J51" i="2"/>
  <c r="J105" i="21"/>
  <c r="J45" i="21"/>
  <c r="J93" i="21"/>
  <c r="J39" i="16"/>
  <c r="J39" i="17"/>
  <c r="J99" i="2"/>
  <c r="J105" i="2"/>
  <c r="D43" i="26" l="1"/>
</calcChain>
</file>

<file path=xl/comments1.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10.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11.xml><?xml version="1.0" encoding="utf-8"?>
<comments xmlns="http://schemas.openxmlformats.org/spreadsheetml/2006/main">
  <authors>
    <author>Sias</author>
    <author>Pa1 Dasein S.p.A.</author>
  </authors>
  <commentList>
    <comment ref="E11" authorId="0">
      <text>
        <r>
          <rPr>
            <b/>
            <sz val="8"/>
            <color indexed="81"/>
            <rFont val="Tahoma"/>
            <family val="2"/>
          </rPr>
          <t>DASEIN:</t>
        </r>
        <r>
          <rPr>
            <sz val="8"/>
            <color indexed="81"/>
            <rFont val="Tahoma"/>
            <family val="2"/>
          </rPr>
          <t xml:space="preserve">
Inserire la percentuale di conseguimento dell'obiettivo da 0% a 100%</t>
        </r>
      </text>
    </comment>
    <comment ref="F11"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1"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1"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1"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1"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4"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4"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4"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4"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4"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2.xml><?xml version="1.0" encoding="utf-8"?>
<comments xmlns="http://schemas.openxmlformats.org/spreadsheetml/2006/main">
  <authors>
    <author>Sias</author>
    <author>Pa1 Dasein S.p.A.</author>
  </authors>
  <commentList>
    <comment ref="E11" authorId="0">
      <text>
        <r>
          <rPr>
            <b/>
            <sz val="8"/>
            <color indexed="81"/>
            <rFont val="Tahoma"/>
            <family val="2"/>
          </rPr>
          <t>DASEIN:</t>
        </r>
        <r>
          <rPr>
            <sz val="8"/>
            <color indexed="81"/>
            <rFont val="Tahoma"/>
            <family val="2"/>
          </rPr>
          <t xml:space="preserve">
Inserire la percentuale di conseguimento dell'obiettivo da 0% a 100%</t>
        </r>
      </text>
    </comment>
    <comment ref="F11"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1"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1"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1"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1"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4"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4"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4"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4"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4"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3.xml><?xml version="1.0" encoding="utf-8"?>
<comments xmlns="http://schemas.openxmlformats.org/spreadsheetml/2006/main">
  <authors>
    <author>Sias</author>
    <author>Pa1 Dasein S.p.A.</author>
  </authors>
  <commentList>
    <comment ref="E11" authorId="0">
      <text>
        <r>
          <rPr>
            <b/>
            <sz val="8"/>
            <color indexed="81"/>
            <rFont val="Tahoma"/>
            <family val="2"/>
          </rPr>
          <t>DASEIN:</t>
        </r>
        <r>
          <rPr>
            <sz val="8"/>
            <color indexed="81"/>
            <rFont val="Tahoma"/>
            <family val="2"/>
          </rPr>
          <t xml:space="preserve">
Inserire la percentuale di conseguimento dell'obiettivo da 0% a 100%</t>
        </r>
      </text>
    </comment>
    <comment ref="F11"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1"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1"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1"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1"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4"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4"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4"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4"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4"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4.xml><?xml version="1.0" encoding="utf-8"?>
<comments xmlns="http://schemas.openxmlformats.org/spreadsheetml/2006/main">
  <authors>
    <author>Sias</author>
    <author>Pa1 Dasein S.p.A.</author>
  </authors>
  <commentList>
    <comment ref="E11" authorId="0">
      <text>
        <r>
          <rPr>
            <b/>
            <sz val="8"/>
            <color indexed="81"/>
            <rFont val="Tahoma"/>
            <family val="2"/>
          </rPr>
          <t>DASEIN:</t>
        </r>
        <r>
          <rPr>
            <sz val="8"/>
            <color indexed="81"/>
            <rFont val="Tahoma"/>
            <family val="2"/>
          </rPr>
          <t xml:space="preserve">
Inserire la percentuale di conseguimento dell'obiettivo da 0% a 100%</t>
        </r>
      </text>
    </comment>
    <comment ref="F11"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1"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1"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1"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1"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4"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4"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4"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4"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4"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5.xml><?xml version="1.0" encoding="utf-8"?>
<comments xmlns="http://schemas.openxmlformats.org/spreadsheetml/2006/main">
  <authors>
    <author>Sias</author>
    <author>Pa1 Dasein S.p.A.</author>
  </authors>
  <commentList>
    <comment ref="E11" authorId="0">
      <text>
        <r>
          <rPr>
            <b/>
            <sz val="8"/>
            <color indexed="81"/>
            <rFont val="Tahoma"/>
            <family val="2"/>
          </rPr>
          <t>DASEIN:</t>
        </r>
        <r>
          <rPr>
            <sz val="8"/>
            <color indexed="81"/>
            <rFont val="Tahoma"/>
            <family val="2"/>
          </rPr>
          <t xml:space="preserve">
Inserire la percentuale di conseguimento dell'obiettivo da 0% a 100%</t>
        </r>
      </text>
    </comment>
    <comment ref="F11"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1"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1"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1"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1"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4"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4"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4"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4"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4"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6.xml><?xml version="1.0" encoding="utf-8"?>
<comments xmlns="http://schemas.openxmlformats.org/spreadsheetml/2006/main">
  <authors>
    <author>Sias</author>
    <author>Pa1 Dasein S.p.A.</author>
  </authors>
  <commentList>
    <comment ref="E11" authorId="0">
      <text>
        <r>
          <rPr>
            <b/>
            <sz val="8"/>
            <color indexed="81"/>
            <rFont val="Tahoma"/>
            <family val="2"/>
          </rPr>
          <t>DASEIN:</t>
        </r>
        <r>
          <rPr>
            <sz val="8"/>
            <color indexed="81"/>
            <rFont val="Tahoma"/>
            <family val="2"/>
          </rPr>
          <t xml:space="preserve">
Inserire la percentuale di conseguimento dell'obiettivo da 0% a 100%</t>
        </r>
      </text>
    </comment>
    <comment ref="F11"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1"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1"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1"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1"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4" authorId="1">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4" authorId="1">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4" authorId="1">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4" authorId="1">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4" authorId="1">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7.xml><?xml version="1.0" encoding="utf-8"?>
<comments xmlns="http://schemas.openxmlformats.org/spreadsheetml/2006/main">
  <authors>
    <author>Autore</author>
  </authors>
  <commentList>
    <comment ref="B12" authorId="0">
      <text>
        <r>
          <rPr>
            <sz val="9"/>
            <color indexed="81"/>
            <rFont val="Tahoma"/>
            <family val="2"/>
          </rPr>
          <t xml:space="preserve">
Su questa scheda i collegamenti si devono fare manuali, perché i valori attesi possono sempre cambiare in base al CDR coinvolto</t>
        </r>
      </text>
    </comment>
  </commentList>
</comments>
</file>

<file path=xl/comments18.xml><?xml version="1.0" encoding="utf-8"?>
<comments xmlns="http://schemas.openxmlformats.org/spreadsheetml/2006/main">
  <authors>
    <author>Autore</author>
  </authors>
  <commentList>
    <comment ref="B12" authorId="0">
      <text>
        <r>
          <rPr>
            <sz val="9"/>
            <color indexed="81"/>
            <rFont val="Tahoma"/>
            <family val="2"/>
          </rPr>
          <t xml:space="preserve">
Su questa scheda i collegamenti si devono fare manuali, perché i valori attesi possono sempre cambiare in base al CDR coinvolto</t>
        </r>
      </text>
    </comment>
  </commentList>
</comments>
</file>

<file path=xl/comments2.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3.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4.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5.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6.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7.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8.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9.xml><?xml version="1.0" encoding="utf-8"?>
<comments xmlns="http://schemas.openxmlformats.org/spreadsheetml/2006/main">
  <authors>
    <author>Autore</author>
  </authors>
  <commentList>
    <comment ref="E34" author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sharedStrings.xml><?xml version="1.0" encoding="utf-8"?>
<sst xmlns="http://schemas.openxmlformats.org/spreadsheetml/2006/main" count="4035" uniqueCount="473">
  <si>
    <t xml:space="preserve">Comune di:                                                                  </t>
  </si>
  <si>
    <t>Unità Organizzativa</t>
  </si>
  <si>
    <t>Amm.</t>
  </si>
  <si>
    <t>Cont.</t>
  </si>
  <si>
    <t>Soc.</t>
  </si>
  <si>
    <t>Pol.</t>
  </si>
  <si>
    <t>PROGRAMMAZIONE DEGLI OBIETTIVI DI PERFORMANCE ORGANIZZATIVA</t>
  </si>
  <si>
    <t>CdR Primario</t>
  </si>
  <si>
    <t>Descrizione</t>
  </si>
  <si>
    <t>Cod.</t>
  </si>
  <si>
    <t>CdR Coinvolti</t>
  </si>
  <si>
    <t>Obiettivo P. Organizzativa</t>
  </si>
  <si>
    <t>Obiettivo Specifico</t>
  </si>
  <si>
    <t>PERFORMANCE ORGANIZZATIVA</t>
  </si>
  <si>
    <t>N.</t>
  </si>
  <si>
    <t>COMUNE DI</t>
  </si>
  <si>
    <t>CDR</t>
  </si>
  <si>
    <t>AREA FINANZIARIA</t>
  </si>
  <si>
    <t>RESPONSABILE PRIMARIO:</t>
  </si>
  <si>
    <t>ALTRI CDR COINVOLTI</t>
  </si>
  <si>
    <t>TUTTI</t>
  </si>
  <si>
    <t>Programmi</t>
  </si>
  <si>
    <t>INDIRIZZO STRATEGICO</t>
  </si>
  <si>
    <t>MISSIONE</t>
  </si>
  <si>
    <t>0.1 Servizi istituzionali, generali e di gestione</t>
  </si>
  <si>
    <t>PROGRAMMA</t>
  </si>
  <si>
    <t>0.2   Segreteria generale</t>
  </si>
  <si>
    <t>OBIETTIVO OPERATIVO</t>
  </si>
  <si>
    <t>OBIETTIVO GESTIONALE</t>
  </si>
  <si>
    <t>TITOLO OBIETTIVO</t>
  </si>
  <si>
    <t>RISULTATO ATTESO</t>
  </si>
  <si>
    <t>PESO OBIETTIVO</t>
  </si>
  <si>
    <t>Variabili</t>
  </si>
  <si>
    <t>RILEVANZA</t>
  </si>
  <si>
    <t>Esito Pesatura</t>
  </si>
  <si>
    <t>Alto</t>
  </si>
  <si>
    <t>Medio</t>
  </si>
  <si>
    <t>Basso</t>
  </si>
  <si>
    <t>Importanza</t>
  </si>
  <si>
    <t>Impatto Esterno</t>
  </si>
  <si>
    <t>Complessità</t>
  </si>
  <si>
    <t>Realizzabilità</t>
  </si>
  <si>
    <t>RISORSE ASSEGNATE AL PROGRAMMA</t>
  </si>
  <si>
    <t>RISORSE OBIETTIVO</t>
  </si>
  <si>
    <t>INDICE DI ASSORBIMENTO</t>
  </si>
  <si>
    <t>COMPILAZIONE SCHEDA A CURA DEL DIRIGENTE O RESPONSABILE PRIMARIO</t>
  </si>
  <si>
    <t>PIANIFICAZIONE ESECUTIVA</t>
  </si>
  <si>
    <t>CONTRIBUTO</t>
  </si>
  <si>
    <t xml:space="preserve">MISURAZIONE </t>
  </si>
  <si>
    <t>Area/Settore</t>
  </si>
  <si>
    <t>% di contribuzione</t>
  </si>
  <si>
    <t>peso assoluto in capo all'Area</t>
  </si>
  <si>
    <t>valore atteso</t>
  </si>
  <si>
    <t>indicatori di misurazione</t>
  </si>
  <si>
    <t>esito atteso</t>
  </si>
  <si>
    <t>REPORT INTERMEDIO OBIETTIVO</t>
  </si>
  <si>
    <t>Motivazione della Richiesta e proposta di rimodulazione</t>
  </si>
  <si>
    <t>Esito Richiesta</t>
  </si>
  <si>
    <t>Si</t>
  </si>
  <si>
    <t>No</t>
  </si>
  <si>
    <t>Richiesta di rimodulazione obiettivo</t>
  </si>
  <si>
    <t>SI</t>
  </si>
  <si>
    <t>x</t>
  </si>
  <si>
    <t>Accolta</t>
  </si>
  <si>
    <t>Motivazione della Richiesta</t>
  </si>
  <si>
    <t>Cessazione obiettivo</t>
  </si>
  <si>
    <t>Valutazione Intermedia a cura del Nucleo</t>
  </si>
  <si>
    <t>Stato di attuazione dell'obiettivo</t>
  </si>
  <si>
    <t>Non Avviato</t>
  </si>
  <si>
    <t>Avviato</t>
  </si>
  <si>
    <t>In Itinere</t>
  </si>
  <si>
    <t>Raggiunto</t>
  </si>
  <si>
    <t>Sospesa a seguito di rimodulazione/Integrazione</t>
  </si>
  <si>
    <t>Performance Individuale</t>
  </si>
  <si>
    <t>Performance Organizzativa</t>
  </si>
  <si>
    <t>Missioni</t>
  </si>
  <si>
    <t xml:space="preserve">0.1 </t>
  </si>
  <si>
    <t>Servizi istituzionali, generali e di gestione</t>
  </si>
  <si>
    <t xml:space="preserve">0.2 </t>
  </si>
  <si>
    <t>Giustizia</t>
  </si>
  <si>
    <t xml:space="preserve">0.3 </t>
  </si>
  <si>
    <t>Ordine pubblico e sicurezza</t>
  </si>
  <si>
    <t xml:space="preserve">0.4 </t>
  </si>
  <si>
    <t>Istruzione e diritto allo studio</t>
  </si>
  <si>
    <t xml:space="preserve">0.5 </t>
  </si>
  <si>
    <t>Tutela e valorizzazione dei beni e delle attività culturali</t>
  </si>
  <si>
    <t xml:space="preserve">0.6 </t>
  </si>
  <si>
    <t>Politiche giovanili, sport e tempo libero</t>
  </si>
  <si>
    <t xml:space="preserve">0.7 </t>
  </si>
  <si>
    <t>Turismo</t>
  </si>
  <si>
    <t xml:space="preserve">0.8 </t>
  </si>
  <si>
    <t>Assetto del territorio ed edilizia abitativa</t>
  </si>
  <si>
    <t>0.9</t>
  </si>
  <si>
    <t>Sviluppo sostenibile e tutela del territorio e dell'ambiente</t>
  </si>
  <si>
    <t xml:space="preserve">10   </t>
  </si>
  <si>
    <t>Trasporti e diritto alla mobilità</t>
  </si>
  <si>
    <t xml:space="preserve">11    </t>
  </si>
  <si>
    <t>Soccorso civile</t>
  </si>
  <si>
    <t xml:space="preserve">12   </t>
  </si>
  <si>
    <t>Diritti sociali, politiche sociali e famiglia</t>
  </si>
  <si>
    <t xml:space="preserve">13   </t>
  </si>
  <si>
    <t>Tutela della salute</t>
  </si>
  <si>
    <t xml:space="preserve">14   </t>
  </si>
  <si>
    <t>Sviluppo economico e competitività</t>
  </si>
  <si>
    <t xml:space="preserve">15   </t>
  </si>
  <si>
    <t>Politiche per il lavoro e la formazione professionale</t>
  </si>
  <si>
    <t xml:space="preserve">16   </t>
  </si>
  <si>
    <t>Agricoltura, politiche agroalimentari e pesca</t>
  </si>
  <si>
    <t xml:space="preserve">17  </t>
  </si>
  <si>
    <t>Energia e diversificazione delle fonti energetiche</t>
  </si>
  <si>
    <t xml:space="preserve">18   </t>
  </si>
  <si>
    <t>Relazioni con le altre autonomie territoriali e locali</t>
  </si>
  <si>
    <t xml:space="preserve">19  </t>
  </si>
  <si>
    <t>Relazioni internazionali</t>
  </si>
  <si>
    <t xml:space="preserve">20   </t>
  </si>
  <si>
    <t>Fondi e accantonamenti</t>
  </si>
  <si>
    <t xml:space="preserve">50   </t>
  </si>
  <si>
    <t>Debito pubblico</t>
  </si>
  <si>
    <t xml:space="preserve">60   </t>
  </si>
  <si>
    <t>Anticipazioni finanziarie</t>
  </si>
  <si>
    <t xml:space="preserve">99  </t>
  </si>
  <si>
    <t>Servizi per conto terzi</t>
  </si>
  <si>
    <t>programmmi</t>
  </si>
  <si>
    <t xml:space="preserve">0.1   </t>
  </si>
  <si>
    <t>Organi istituzionali</t>
  </si>
  <si>
    <t xml:space="preserve">0.2   </t>
  </si>
  <si>
    <t>Segreteria generale</t>
  </si>
  <si>
    <t>Gestione economica, finanziaria, programmazione e provveditorato</t>
  </si>
  <si>
    <t>Gestione delle entrate tributarie e servizi fiscal</t>
  </si>
  <si>
    <t>Gestione dei beni demaniali e patrimo</t>
  </si>
  <si>
    <t>Ufficio tecnico</t>
  </si>
  <si>
    <t xml:space="preserve">0.7  </t>
  </si>
  <si>
    <t>Elezioni e consultazioni popolari - Anagrafe e stato civile</t>
  </si>
  <si>
    <t>Statistica e sistemi informativi</t>
  </si>
  <si>
    <t xml:space="preserve">0.9 </t>
  </si>
  <si>
    <t>Assistenza tecnico-amministrativa agli enti locali</t>
  </si>
  <si>
    <t xml:space="preserve">10 </t>
  </si>
  <si>
    <t>Risorse umane</t>
  </si>
  <si>
    <t xml:space="preserve">11 </t>
  </si>
  <si>
    <t>Altri servizi generali</t>
  </si>
  <si>
    <t xml:space="preserve">0.1  </t>
  </si>
  <si>
    <t>Uffici giudiziari</t>
  </si>
  <si>
    <t>Casa circondariale e altri servizi</t>
  </si>
  <si>
    <t>Polizia locale e amministrativa</t>
  </si>
  <si>
    <t>Sistema integrato di sicurezza urbana</t>
  </si>
  <si>
    <t>Istruzione prescolastica</t>
  </si>
  <si>
    <t>Altri ordini di istruzione non universitaria</t>
  </si>
  <si>
    <t>Istruzione universitaria</t>
  </si>
  <si>
    <t>Istruzione tecnica superiore</t>
  </si>
  <si>
    <t>Servizi ausiliari all’istruzione</t>
  </si>
  <si>
    <t>Diritto allo studio</t>
  </si>
  <si>
    <t>Valorizzazione dei beni di interesse storico</t>
  </si>
  <si>
    <t>Attività culturali e interventi diversi nel settore culturale</t>
  </si>
  <si>
    <t>Sport e tempo libero</t>
  </si>
  <si>
    <t>Giovani</t>
  </si>
  <si>
    <t>Sviluppo e valorizzazione del turismo</t>
  </si>
  <si>
    <t>Urbanistica e assetto del territorio</t>
  </si>
  <si>
    <t>Edilizia residenziale pubblica e locale e piani di edilizia economico-popolare</t>
  </si>
  <si>
    <t>Difesa del suolo</t>
  </si>
  <si>
    <t>Tutela, valorizzazione e recupero ambientale</t>
  </si>
  <si>
    <t>Rifiuti</t>
  </si>
  <si>
    <t>Servizio idrico integrato</t>
  </si>
  <si>
    <t>Aree protette, parchi naturali, protezione naturalistica e forestazione</t>
  </si>
  <si>
    <t>Tutela e valorizzazione delle risorse idriche</t>
  </si>
  <si>
    <t>Sviluppo sostenibile territorio montano piccoli Comuni</t>
  </si>
  <si>
    <t>Qualità dell'aria e riduzione dell'inquinamento</t>
  </si>
  <si>
    <t>Trasporto ferroviario</t>
  </si>
  <si>
    <t>Trasporto pubblico locale</t>
  </si>
  <si>
    <t>Trasporto per vie d'acqua</t>
  </si>
  <si>
    <t>Altre modalità di trasporto</t>
  </si>
  <si>
    <t xml:space="preserve">0.5  </t>
  </si>
  <si>
    <t>Viabilità e infrastrutture stradali</t>
  </si>
  <si>
    <t>Sistema di protezione civile</t>
  </si>
  <si>
    <t>Interventi a seguito di calamità naturali</t>
  </si>
  <si>
    <t>Interventi per l'infanzia e i minori e per asili nido</t>
  </si>
  <si>
    <t xml:space="preserve">0.2  </t>
  </si>
  <si>
    <t>Interventi per la disabilità</t>
  </si>
  <si>
    <t xml:space="preserve">0.3  </t>
  </si>
  <si>
    <t>Interventi per gli anziani</t>
  </si>
  <si>
    <t xml:space="preserve">0.4  </t>
  </si>
  <si>
    <t>Interventi per soggetti a rischio di esclusione sociale</t>
  </si>
  <si>
    <t>Interventi per le famiglie</t>
  </si>
  <si>
    <t>Interventi per il diritto alla casa</t>
  </si>
  <si>
    <t>Programmazione e governo della rete dei servizi sociosanitari e sociali</t>
  </si>
  <si>
    <t>Cooperazione e associazionismo</t>
  </si>
  <si>
    <t>Servizio necroscopico e cimiteriale</t>
  </si>
  <si>
    <t>Industria, PMI e Artigianato</t>
  </si>
  <si>
    <t>Commercio - reti distributive - tutela dei consumatori</t>
  </si>
  <si>
    <t>Ricerca e innovazione</t>
  </si>
  <si>
    <t>Reti e altri servizi di pubblica utilità</t>
  </si>
  <si>
    <t>Servizi per lo sviluppo del mercato del lavoro</t>
  </si>
  <si>
    <t>0.2</t>
  </si>
  <si>
    <t>Formazione professionale</t>
  </si>
  <si>
    <t>Sostegno all'occupazione</t>
  </si>
  <si>
    <t>Sviluppo del settore agricolo e del sistema agroalimentare</t>
  </si>
  <si>
    <t>Caccia e pesca</t>
  </si>
  <si>
    <t>Fonti energetiche</t>
  </si>
  <si>
    <t>Relazioni finanziarie con le altre autonomie territoriali</t>
  </si>
  <si>
    <t>COMPORTAMENTO</t>
  </si>
  <si>
    <t>OGGETTO DELLA MISURAZIONE</t>
  </si>
  <si>
    <t>ENTE</t>
  </si>
  <si>
    <t xml:space="preserve">ANNO </t>
  </si>
  <si>
    <t>A -  Traduzione operativa dei piani e programmi della politica:</t>
  </si>
  <si>
    <t>A - Capacità di declinare in obiettivi concreti i piani e i programmi della politica;</t>
  </si>
  <si>
    <t>SERVIZIO:</t>
  </si>
  <si>
    <t>B -  Pianificazione, organizzazione e controllo:</t>
  </si>
  <si>
    <t xml:space="preserve">B -   saper definire e ridefinire costantemente l’ottimale piano delle azioni in relazione alle risorse disponibili e agli obiettivi di risultato oltre che alle condizioni di variabilità del contesto;
 capacità di organizzare efficacemente le proprie attività, con precisione, nel rispetto delle esigenze e delle priorità, fronteggiando anche situazioni impreviste;
</t>
  </si>
  <si>
    <t>DIRIGENTE/RESPONSABILE</t>
  </si>
  <si>
    <t>C -  Relazione e integrazione:</t>
  </si>
  <si>
    <t xml:space="preserve">C -  comunicazione e capacità relazionale con i  colleghi
 capacità di visione interfunzionale al fine di potenziare i processi di programmazione,  realizzazione e     rendicontazione;
 partecipazione alla vita organizzativa;
 integrazione con gli amministratori su obiettivi assegnati;
 capacità di lavorare in gruppo;
 capacità negoziale e gestione dei conflitti; 
 qualità delle relazioni interpersonali con colleghi e collaboratori; 
 qualità delle relazioni con utenti dei servizi ed altri interlocutori abituali);
 collaborazione ed integrazione nei processi di servizio;
</t>
  </si>
  <si>
    <t>D -  Innovatività:</t>
  </si>
  <si>
    <t xml:space="preserve">D -  iniziativa e propositività;
 capacità di risolvere i problemi;
 autonomia; 
 capacità di cogliere le opportunità delle innovazioni tecnologiche; 
 capacità di definire regole e modalità operative nuove;
 introduzione di strumenti gestionali innovativi;
</t>
  </si>
  <si>
    <t>PERFORMANCE</t>
  </si>
  <si>
    <t>E -  Gestione risorse economiche</t>
  </si>
  <si>
    <t xml:space="preserve">E -  capacità di standardizzare le procedure, finalizzandole al recupero dell’efficienza;
 rispetto dei vincoli finanziari;
 capacità di orientare e controllare l’efficienza e l’economicità dei servizi affidati a soggetti esterni all’organizzazione;
</t>
  </si>
  <si>
    <t>F - Orientamento alla qualità dei servizi</t>
  </si>
  <si>
    <t xml:space="preserve">F -  rispetto dei termini dei procedimenti
 presidio delle attività: comprensione e rimozione delle cause degli scostamenti dagli standard di servizio  rispettando i criteri quali – quantitativi;
 capacità di programmare e definire adeguati standard rispetto ai servizi erogati;
 capacità di organizzare e gestire i processi di lavoro per il raggiungimento degli obiettivi controllandone l’andamento;
 gestione efficace del tempo di lavoro rispetto agli obiettivi e supervisione della gestione del tempo di lavoro dei propri collaboratori; 
 capacità di limitare il contenzioso;
 capacità di orientare e controllare la qualità dei servizi affidati a soggetti esterni all’organizzazione;
</t>
  </si>
  <si>
    <t>G -  Capacità di interpretazione dei bisogni e programmazione dei servizi</t>
  </si>
  <si>
    <t xml:space="preserve">G -   capacità di analizzare il territorio, i fenomeni, lo scenario di riferimento e il contesto in cui la posizione opera rispetto alle funzioni assegnate;
 capacità di ripartire le risorse in funzione dei compiti assegnati al personale;
 orientamento ai bisogni dell’utenza e all’interazione con i soggetti del territorio o che influenzano i fenomeni interessanti la comunità;
 livello delle conoscenze rispetto alla posizione ricoperta; 
 sensibilità nell’attivazione di azioni e sistemi di benchmarking;
</t>
  </si>
  <si>
    <t>H -  Integrazione con gli amministratori su obiettivi assegnati, con i colleghi su obiettivi comuni</t>
  </si>
  <si>
    <t xml:space="preserve">H -   Capacità di creare occasioni di scambio e mantenere rapporti attivi e costruttivi con i colleghi e con gli amministratori;
 Capacità di prevenire ed individuare i momenti di difficoltà e fornire contributi concreti per il loro superamento; 
 Capacità di comprendere le divergenze e prevenire gli effetti di conflitto;
 Efficacia dell’assistenza agli organi di governo;
 Disponibilità ad adattare il tempo di lavoro agli obiettivi gestionali concordati e ad accogliere ulteriori esigenze dell’ente Attenzione alle necessità delle altre aree se (formalmente e informalmente) coinvolte in processi lavorativi trasversali rispetto alla propria;
 Predisposizione di dati e procedure all’interno della propria struttura in pre-visione di una loro ricaduta su altre aree;
</t>
  </si>
  <si>
    <t>Obiettivi</t>
  </si>
  <si>
    <t xml:space="preserve">Report :  Intermedio </t>
  </si>
  <si>
    <t>Finale</t>
  </si>
  <si>
    <t xml:space="preserve">Obiettivo di Performance </t>
  </si>
  <si>
    <t>Performance attesa</t>
  </si>
  <si>
    <t>Risultato Raggiunto</t>
  </si>
  <si>
    <t>I -  Analisi e soluzione dei problemi</t>
  </si>
  <si>
    <t>I -  Capacità di individuare le caratteristiche (variabili o costanti) dei problemi;
 Capacità di individuare (anche in modo creativo) ipotesi di soluzione rispetto alle cause;
 Capacità di definire le azioni da adottare;
 Capacità di reperire le risorse umane, strumentali e finanziarie; 
 Capacità di verificare l’efficacia della soluzione trovata;
 Capacità nell’identificazione ed eliminazione delle anomalie e dei ritardi;
 Capacità e tempestività nelle Risposte;</t>
  </si>
  <si>
    <t xml:space="preserve">L -  Capacità Negoziale </t>
  </si>
  <si>
    <t>L -   Capacità di concepire il conflitto come risorsa potenziale; 
 Capacità di tenere conto dei diversi interessi in gioco; 
 Capacità di elaborare e proporre mediazioni che tengano conto di tutti gli interessi in gioco;</t>
  </si>
  <si>
    <t>indicatore</t>
  </si>
  <si>
    <t>descrizione</t>
  </si>
  <si>
    <t>formula</t>
  </si>
  <si>
    <t>target</t>
  </si>
  <si>
    <t>OBIETTIVO DELL'ORGANO POLITICO - AMMINISTRATIVO 2019</t>
  </si>
  <si>
    <t>0.3 Gestione economica, finanziaria, programmazione e provveditorato</t>
  </si>
  <si>
    <t>Misura la capacità programmatoria</t>
  </si>
  <si>
    <t>Formula =[ Risorse impegnate /Risorse programmate in sede di bilancio di previsione]*100 (Al netto della variazione relativa al riaccertamento dei residui)</t>
  </si>
  <si>
    <t>Coerenza Programmatoria (spesa)</t>
  </si>
  <si>
    <t>Autonomia Finanziaria (entrate)</t>
  </si>
  <si>
    <t>Evidenzia la capacità di acquisire autonomamente le disponibilità necessarie per il finanziamento della spese</t>
  </si>
  <si>
    <t>Formula =[ Entrate Tributarie di propria accertate/Previsione entrate tributarie] *100</t>
  </si>
  <si>
    <t>Formula =[ Entrate extratributarie accertate/ Previsione entrate tariffarie di propria competenza ]
*100</t>
  </si>
  <si>
    <t>Regolarità nei pagamenti ai fornitori</t>
  </si>
  <si>
    <t xml:space="preserve">Misura la tempestività  nei pagamenti ai fornitori definito in termini di ritardo medio ponderato di pagamento delle fatture. </t>
  </si>
  <si>
    <t>Formula = [somma, per ciascuna fattura emessa a titolo corrispettivo di una transazione commerciale, dei giorni effettivi intercorrenti tra la data di scadenza della fattura o richiesta equivalente di pagamento e la data di pagamento ai fornitori moltiplicata per l’importo dovuto/rapportata alla somma degli importi pagati nel periodo di riferimento]</t>
  </si>
  <si>
    <t>&lt;1</t>
  </si>
  <si>
    <t xml:space="preserve">Misura la tempestività  nei pagamenti ai fornitori definito in termini di ritardo medio di pagamento delle fatture. </t>
  </si>
  <si>
    <t xml:space="preserve">Formula = [somma di giorni intercorsi tra ricevimento di ciascuna fattura e pagamento della stessa/giorni massimi previsti dalla norma per pagamento fatture </t>
  </si>
  <si>
    <t>Incidenza del ricorso a convenzioni CONSIP e al mercato elettronico degli acquisti</t>
  </si>
  <si>
    <t>Spesa per l'acquisto di beni, servizi ed opere effettuata tramite convenzioni quadro o il mercato elettronico (lordo iva) / pagamenti per acquisto di beni, servizi ed opere</t>
  </si>
  <si>
    <t>Percentuale di acquisti effettuati già previsti nel programma delle acquisizioni</t>
  </si>
  <si>
    <t>N. di acquisti realizzati già previsti nel programmi delle acquisizione / n. totale di acquisti realizzati nell'anno</t>
  </si>
  <si>
    <t>Misura il grado di capacità previsionale sul fabbisogno di forniture dell'ente. maggiore è il valore dell'indicatore, migliore sarà la capacità programmatoria</t>
  </si>
  <si>
    <t>Rispetto dei tempi di rilascio</t>
  </si>
  <si>
    <t>Misura l’efficacia del processo di rilascio
dei documenti valutando il rispetto dei tempi di rilascio previsti. Effettua la misurazione con riferimento ad alcune tipologie di documenti rappresentative dell’insieme</t>
  </si>
  <si>
    <t>capacità di affrontare le situazioni impreviste</t>
  </si>
  <si>
    <t>misura la capacità dell'ente di far fronte ad assenze di personale e garantire i servizi essenziali sguarniti</t>
  </si>
  <si>
    <t>n. di giorni di copertura del servizio in assenza di operatore titolare/n. giorni di assenza dell'operatore titolare</t>
  </si>
  <si>
    <t>Funzionamento del protocollo in entrata</t>
  </si>
  <si>
    <t>Misura l’efficienza del processo di smistamento della posta in entrata</t>
  </si>
  <si>
    <t>Formula =[Tempo medio di consegna della posta proveniente dall’esterno= sommatoria gg (data arrivo in uff. – data arrivo protocollo)/ n° doc. in entrata]</t>
  </si>
  <si>
    <t>2 gg</t>
  </si>
  <si>
    <t>Presenza in servizio del personale</t>
  </si>
  <si>
    <t>E’ il dato complementare al tasso di assenteismo. Il computo delle assenze comprende tutti i giorni di mancata presenza lavorativa, a qualsiasi titolo verificatesi</t>
  </si>
  <si>
    <t>Risorse umane: garantire una corretta gestione del personale, secondo principi di legalità, equità e di riconoscimento del merito</t>
  </si>
  <si>
    <t>Formula =[Sommatoria gg lavorati/ (gg lavorativi in un anno* n° dipendenti) ]*100</t>
  </si>
  <si>
    <t>Attenzione alla formazione – tempo dedicato alla formazione</t>
  </si>
  <si>
    <t>Indica il livello di attenzione dell’amministrazione locale verso la formazione e aggiornamento del personale in particolare calcola quale percentuale delle ore complessivamente lavorate presso l’amministrazione locale</t>
  </si>
  <si>
    <t>Formula =[Sommatoria gg formazione* n. di dipendenti coinvolti/ (gg lavorativi in un anno* n° dipendenti]*100</t>
  </si>
  <si>
    <t>Attenzione alla formazione – Corsi realizzati</t>
  </si>
  <si>
    <t>Indica il livello di attenzione dell’amministrazione locale verso la formazione e l’aggiornamento del personale. In particolare permette di capire se viene fatta una pianificazione della formazione</t>
  </si>
  <si>
    <t>Ripartizione Risorse Accessorie</t>
  </si>
  <si>
    <t>Indica l'attenzione dell'amministrazione nella ripartizione delle risorse acessorie</t>
  </si>
  <si>
    <t>si</t>
  </si>
  <si>
    <t>Accessibilità ai servizi</t>
  </si>
  <si>
    <t>Serve a valutare la disponibilità dell’amministrazione locale a mantenere accessibili al pubblico, in termini di orari di apertura, i servizi dotati di sportello</t>
  </si>
  <si>
    <t>Formula =[Media dell’indicatore (tot. Ore
di apertura settimanli/36h) calcolato su tutti i servizi dotati di front office]</t>
  </si>
  <si>
    <t>Qualità del sito web - accessibilità</t>
  </si>
  <si>
    <t>Misura la capacità dei sistemi informatici, nelle forme e nei limiti consentiti dalle conoscenze tecnologiche, di erogare servizi e fornire informazioni fruibili, senza discriminazioni, anche da parte di coloro che a causa di disabilità necessitano di tecnologie assistite o configurazioni particolari</t>
  </si>
  <si>
    <t>Formula =[Si/no presenza o meno nella home page dei banner o del logo di accessibilità]</t>
  </si>
  <si>
    <t>sì</t>
  </si>
  <si>
    <t>Qualità del sito web – frequenza di aggiornamento</t>
  </si>
  <si>
    <t>Indica l’impegno dell’amministrazione nel tenere informati i cittadini in tempo reale sia sui servizi offerti e le loro modalità di erogazione, sia sui fatti, eventi e novità che riguardano l’amministrazione locale</t>
  </si>
  <si>
    <t>Formula =[Frequenza di aggiornamento della home page (n° aggiornamenti/30 giorni; e delle pagine dedicate ai servizi (sommatoria aggiornamenti/anno/n° pagine servizi</t>
  </si>
  <si>
    <t>Accesso agli atti</t>
  </si>
  <si>
    <t>Evidenza la capacità dell'ente a rispondere alle istanze relative alla trasparenza amministrativa da parte degli utenti</t>
  </si>
  <si>
    <t>tempo medio di risposta alle richieste di accesso documentale, accesso civico e accesso civico generalizzato</t>
  </si>
  <si>
    <t>&lt;30gg</t>
  </si>
  <si>
    <t>Trasparenza e Anticorruzione: attuazione delle misure previste dalla normativa e dal PTPCT dell'ente in materia di trasparenza e anticorruzione</t>
  </si>
  <si>
    <t xml:space="preserve">Attuazione degli obblighi in materia di Trasparenza </t>
  </si>
  <si>
    <t>Grado di trasparenza dell’amministrazione definito in termini di grado di compliance 9, completezza10, aggiornamento e apertura11 degli obblighi di pubblicazione previsti dal d.lgs 33/2013 e calcolato come rapporto tra il punteggio complessivo ottenuto a seguito delle verifiche effettuate su ciascun obbligo di pubblicazione e il punteggio massimo conseguibile secondo le indicazioni di cui alla delibera ANAC relativa alle attestazioni OIV sull’assolvimento degli obblighi di pubblicazione per l’anno di riferimento (Unità di misura: %)</t>
  </si>
  <si>
    <t xml:space="preserve"> Formula =[ Adempimenti attuati/Adempimenti in capo al CdR]*100</t>
  </si>
  <si>
    <t>Attuazione degli obblighi in materia di Anticorruzione</t>
  </si>
  <si>
    <t xml:space="preserve">Evidenzia la capacità  del Dirigente di presidiare gli obblighi in materia di anticorruzione ascrivibili al CdR di diretta responsabilità 
 </t>
  </si>
  <si>
    <t>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t>
  </si>
  <si>
    <t>Qualità e correttezza degli Atti Amministrativi</t>
  </si>
  <si>
    <t>Informatizzazione e digitalizzazione: implementazione degli strumenti informatici necessari a rendere i processi maggiormente veloci e controllabili, garantire la sicurezza delle informazioni gestite, fornire possibilità di accesso ai servizi da parte dei cittadini</t>
  </si>
  <si>
    <t>Misura il livello di implementazione della digitalizzazione delle procedure</t>
  </si>
  <si>
    <t>Dematerializzazione procedure</t>
  </si>
  <si>
    <t>Procedura di gestione presenze, assenze, ferie, permessi e missioni e protocollo integralmente ed esclusivamente dematerializzata (si/no)</t>
  </si>
  <si>
    <t>Verifica l'informatizzazione delle procedure relative alla gestione del personale</t>
  </si>
  <si>
    <t>0.8 Statistica e sistemi informativi</t>
  </si>
  <si>
    <t>Ciclo della Programmazione: corretta gestione e programmazione delle risorse finanziarie dell'ente al fine di garantire la qualità dei servizi svolti e il rispetto dei piani e dei programmi della politica</t>
  </si>
  <si>
    <t>Funzionalità organizzativa: garantire il funzionamento dell'organizzazione finalizzato alla gestione dei servizi in una logica di efficienza e l'efficacia dell'azione amministrativa</t>
  </si>
  <si>
    <t>Gestione dei servizi a contatto con il pubblico: garantire la soddisfazione dell'utenza e la pronta risposta alle istanze presentate</t>
  </si>
  <si>
    <t>Programamzione Obiettivi di Performance 2019</t>
  </si>
  <si>
    <t>Coerenza degli obiettivi di performance con gli obiettivi strategici e operativi del DUP</t>
  </si>
  <si>
    <t xml:space="preserve">Misura il grado di coerenza degli obiettivi di performance individuati con gli obiettivi operativi contenuti nel Documento Unico di Programmazione dell’Ente </t>
  </si>
  <si>
    <t>N. obiettivi di peformance individuale cooerenti con gli obiettivi operativi del DUP/numero complessivo di obiettivi di performance individuale</t>
  </si>
  <si>
    <t>tutti</t>
  </si>
  <si>
    <t>Percentuale delle Deliberazione adottate con firma digitale</t>
  </si>
  <si>
    <t>Deliberazione firmate con firma digitale</t>
  </si>
  <si>
    <t>Segretario Comunale</t>
  </si>
  <si>
    <t>Coordinamento uffici e verifica saldi di bilancio.</t>
  </si>
  <si>
    <t>Tecnico</t>
  </si>
  <si>
    <t>gestione dei capitoli di competenza - monitoraggio delle entrate e delle spese con particolare attenzione alle spese per investimento</t>
  </si>
  <si>
    <t>gestione dei capitoli di competenza - monitoraggio delle entrate e delle spese con particolare attenzione ai trasferimenti della RAS</t>
  </si>
  <si>
    <t>Personale - Demografico - SUAPE - Vigilanza</t>
  </si>
  <si>
    <t>gestione dei procedimenti di competenza</t>
  </si>
  <si>
    <t>Gestione delle risorse umane incardinate nel settore</t>
  </si>
  <si>
    <t>Gestione dell'utenza di competenza del settore</t>
  </si>
  <si>
    <t>Gestione degli adempimenti di propria competenza</t>
  </si>
  <si>
    <t xml:space="preserve">carte d'identità </t>
  </si>
  <si>
    <t>Area Finanziaria</t>
  </si>
  <si>
    <t>Amministrativo</t>
  </si>
  <si>
    <t>gestione dei procedimenti di competenza e rispetto delle tempistiche per l'erogazione dei servizi</t>
  </si>
  <si>
    <t>gestione dei procedimenti e delle pubblicazioni di competenza</t>
  </si>
  <si>
    <t>immediata</t>
  </si>
  <si>
    <t>tempi di mandato</t>
  </si>
  <si>
    <t>10 giorni di media dalla ricezione dell'atto di liquidazione</t>
  </si>
  <si>
    <t>Concessioni suolo pubblico per lavori di privati</t>
  </si>
  <si>
    <t xml:space="preserve">Concessioni suolo pubblico per eventi </t>
  </si>
  <si>
    <t>entro 20 giorni dalla richiesta</t>
  </si>
  <si>
    <t>parere SUAPE</t>
  </si>
  <si>
    <t>Formula =spesa effettuata per formazione/spesa stanziata</t>
  </si>
  <si>
    <t>Amministrativo/Contabile</t>
  </si>
  <si>
    <t>Dott.ssa Lisetta Pau</t>
  </si>
  <si>
    <t xml:space="preserve">Evidenzia la capacità  delle Posizioni Organizzative di predisporre gli atti amministrativi di competenza del proprio CdR soddisfacendo i requisiti previsti nel regolamento dei controlli interni  </t>
  </si>
  <si>
    <t>Amministrativo/Finanziario</t>
  </si>
  <si>
    <t>nessuna pratica arretrata a fine anno</t>
  </si>
  <si>
    <t>Villaurbana</t>
  </si>
  <si>
    <t>Tecnica</t>
  </si>
  <si>
    <t>Giacomo Cugusi</t>
  </si>
  <si>
    <t>Maria Paolo Deriu</t>
  </si>
  <si>
    <t>CAT.</t>
  </si>
  <si>
    <t>POS. EC.</t>
  </si>
  <si>
    <t>ANNO</t>
  </si>
  <si>
    <t>Responsabile/ Dirigente</t>
  </si>
  <si>
    <t>Centro di Responsabilità</t>
  </si>
  <si>
    <t>Dipendente</t>
  </si>
  <si>
    <t>LA PERFORMANCE  INDIVIDUALE DEL PERSONALE DIPENDENTE</t>
  </si>
  <si>
    <t xml:space="preserve">Scala di valutazione del risultato ottenuto </t>
  </si>
  <si>
    <t>0% ÷ 20%</t>
  </si>
  <si>
    <t>21% ÷ 50%</t>
  </si>
  <si>
    <t xml:space="preserve"> 51% ÷ 70%</t>
  </si>
  <si>
    <t xml:space="preserve"> 71% ÷ 90%</t>
  </si>
  <si>
    <t>91% ÷ 100%</t>
  </si>
  <si>
    <t>Obiettivo Performance Organizzativa</t>
  </si>
  <si>
    <t>Fasi/Sub obiettivi assegnati al Dipendente</t>
  </si>
  <si>
    <t xml:space="preserve">Peso attribuito </t>
  </si>
  <si>
    <t>Formule risultato</t>
  </si>
  <si>
    <t>% Risultato</t>
  </si>
  <si>
    <t>Non avviato</t>
  </si>
  <si>
    <t>Perseguito</t>
  </si>
  <si>
    <t>Parzialmente Raggiunto</t>
  </si>
  <si>
    <t>Pienamente Raggiunto</t>
  </si>
  <si>
    <t>Totale Peso Obiettivi =60</t>
  </si>
  <si>
    <t>Obiettivo Specifico del CdR ( Centro di Responsabilità)</t>
  </si>
  <si>
    <t>Comportamenti  Professionali</t>
  </si>
  <si>
    <t>Comportamento Atteso</t>
  </si>
  <si>
    <t>Comportamento Inadeguato</t>
  </si>
  <si>
    <t>Comportamento Insoddisfacente</t>
  </si>
  <si>
    <t>Comportamento Migliorabile</t>
  </si>
  <si>
    <t>Comportamento Buono</t>
  </si>
  <si>
    <t>Comportamento Eccellente</t>
  </si>
  <si>
    <t>Totale Peso Obj gestionali + Comportamenti Professionali =40</t>
  </si>
  <si>
    <t>su base 100</t>
  </si>
  <si>
    <t>CONTRIBUTO PERFORMANCE ORGANIZZATIVA/60</t>
  </si>
  <si>
    <t>ESITO FINALE PERFORMANCE</t>
  </si>
  <si>
    <t>FASCIA</t>
  </si>
  <si>
    <t>ESITO OBJ ESECUTIVI + COMPORTAMENTI/40</t>
  </si>
  <si>
    <t>Comune di Villaurbana</t>
  </si>
  <si>
    <t>Esito obiettivo di Performance Organizzativa</t>
  </si>
  <si>
    <t>Indicatore sintetico di Performance Organizzativa</t>
  </si>
  <si>
    <t xml:space="preserve">Contributo individuale dato alla Performance Organizzativa dell'ente </t>
  </si>
  <si>
    <t>Peso Assoluto Obiettivo</t>
  </si>
  <si>
    <t>Peso % Obiettivo</t>
  </si>
  <si>
    <t>Fornule</t>
  </si>
  <si>
    <t>Risultato (%)</t>
  </si>
  <si>
    <t>Valutazione del risultato ottenuto - Percentuali di conseguimento</t>
  </si>
  <si>
    <t>NOTE</t>
  </si>
  <si>
    <t xml:space="preserve"> 71%÷90%</t>
  </si>
  <si>
    <t>91% ÷100%</t>
  </si>
  <si>
    <t>M -  Realizzazione</t>
  </si>
  <si>
    <t xml:space="preserve">M -   Capacità di raggiungere gli obiettivi predisponendo i processi di lavoro e controllandone l’andamento;
 Capacità di rispettare e far rispettare le scadenze concordate; 
 Capacità di realizzare gli obiettivi rispettando i criteri quali-quantitativi;
</t>
  </si>
  <si>
    <t>N -  Presidio delle Attività</t>
  </si>
  <si>
    <t xml:space="preserve">N -  Capacità di stabilire tempi e modi di verifica dei risultati delle attività assegnate
 Capacità di verificare i risultati
 Capacità di comprendere le cause dello scostamento rispetto all’obiettivo
 Capacità di apportare eventuali correttivi
 Capacità di fornire feed-back sui risultati
</t>
  </si>
  <si>
    <t>O -  Comunicazione</t>
  </si>
  <si>
    <t xml:space="preserve">O -  Capacità di adottare una modalità di ascolto attivo 
 Capacità di scegliere e predisporre codici e canali comunicativi coerenti con il contenuto e con gli interlocutori
 Capacità di essere chiari, concisi, completi 
 Capacità di adattare il linguaggio agli interlocutori
 Capacità di prevedere e comprendere il punto di vista dei diversi interlocutori
 Capacità di attivare azioni di verifica della comprensione dei messaggi
 Capacità di predisporre strategie e azioni di comunicazione istituzionale e di pubblicizzazione dei servizi
</t>
  </si>
  <si>
    <t>P -  Autonomia e Sviluppo</t>
  </si>
  <si>
    <t xml:space="preserve">P -  Capacità di produrre idee e progetti di sviluppo dei servizi della propria unità organizzativa
 Capacità di anticipare ed attuare cambiamenti organizzativi che comportino modificazioni e modernizzazioni con ricadute sull’operatività , sui procedimenti, sulle relazioni
 Capacità di sviluppare e controllare i flussi informativi circa i cambiamenti attuati 
 Capacità nell’identificazione e proposizione di obiettivi e progetti strategici 
 Capacità di pianificare il proprio lavoro al fine di garantire un corretto funzionamento dell’ente anche durante i periodi di sua assenza
</t>
  </si>
  <si>
    <t xml:space="preserve">Q - Gestione Risorse Umane </t>
  </si>
  <si>
    <t xml:space="preserve">Q -  Capacità di informare, comunicare e coinvolgere le risorse umane nel raggiungimento degli obiettivi individuali e di gruppo Capacità di motivare, coinvolgere, far crescere professionalmente il personale affidato stimolando un clima organizzativo favorevole alla produttività 
 Capacità assegnare ruoli, responsabilità ed obiettivi secondo la competenza e la maturità professionale del personale
 Capacità di definire programmi e flussi di lavoro, controllandone l’andamento 
 Capacità di valorizzare i propri collaboratori 
 Gestire le riunioni di lavoro finalizzandole all’obiettivo, alla crescita personale ed all’autonomia decisionale del personale Capacità di prevenire e mediare rispetto ad eventuali conflitti fra il personale
 Capacità di predisporre piani di carriera ed azioni formative per lo sviluppo del personale 
 Capacità di valutare i risultati raggiunti rispetto agli obiettivi assegnati e concordare i necessari correttivi
 Capacità di coordinare e di gestire con efficacia le riunioni di gruppo finalizzandole alla condivisione, alla crescita professionale ed alla autonomia decisionale e operativa dei collaboratori nell’ambito del loro ruolo
 Capacità di distribuire equamente i compiti e i carichi di lavoro fra i collaboratori
 Capacità di valutare in modo equo ed efficace le prestazioni dei propri collaboratori 
 Capacità di differenziare in maniera significativa le valutazioni dei collaboratori; 
 Capacità di individuare percorsi di sviluppo dei collaboratori ad alto potenziale
</t>
  </si>
  <si>
    <t>R -  Rapporti con l’utenza</t>
  </si>
  <si>
    <t xml:space="preserve">R -  Capacità di ascolto dei destinatari e di sviluppare orientamenti all’utente
 Capacità di gestire i rapporti, anche contrattuali, con interlocutori esterni
 Organizzazione e gestione dell’orario di servizio in relazione alle esigenza dell’utenza
 Gestione del feedback (risposte) verso gli utenti esterni rispetto alla presa in carico delle loro richieste
 Gestione delle richieste esterne in modo diretto o indiretto tramite il coordinamento dei propri collaboratori
 Disponibilità ad incontrare l’utenza esterna, prendendone in carico le richieste coerenti col ruolo e la funzione ricoperti e instaurando relazioni corrette e positive
 Disponibilità ad organizzare le informazioni circa il servizio erogato dalla propria struttura per orientare l’utenza esterna (es. segnaletica interna, volantini illustrativi, esposizione di orari di ricevimento 
 Disponibilità ad organizzare in modo comprensibile e fruibile le informazioni richieste o spontaneamente erogate 
 Capacità di riconoscere ed attivarsi in modo coerente e tempestivo per la soddisfazione del bisogno espresso dall’utenza, curando anche le fasi del feedback
</t>
  </si>
  <si>
    <t xml:space="preserve">S -  Gestione del tempo Lavoro </t>
  </si>
  <si>
    <t xml:space="preserve">S -  Gestione efficace del tempo di lavoro rispetto agli obiettivi ricevuti 
 Supervisione dei propri collaboratori rispetto alla gestione del loro tempo di lavoro
</t>
  </si>
  <si>
    <t xml:space="preserve">T -  Utilizzo della dotazione Tecnologica </t>
  </si>
  <si>
    <t xml:space="preserve">T -  Individuare e reperire la strumentazione tecnologica necessaria agli obiettivi e ai processi di lavoro dell’ organizzazione Predisporre la manutenzione e l’aggiornamento della strumentazione in relazione a mutamenti intervenuti su obiettivi e processi di lavoro 
 Autonomia nel utilizzo diretto della strumentazione tecnologica
</t>
  </si>
  <si>
    <t>Totale Peso Obiettivi  di Performance Organizzativa</t>
  </si>
  <si>
    <t>Assoluto</t>
  </si>
  <si>
    <t>Peso Relativo</t>
  </si>
  <si>
    <t>Valutazione</t>
  </si>
  <si>
    <t>ESITO</t>
  </si>
  <si>
    <t>OBIETTIVI SPECIFICI DI PERFORMANCE INDIVIDUALE</t>
  </si>
  <si>
    <t>Totale Peso Obiettivi  specifici di Performance Individuale</t>
  </si>
  <si>
    <t>COMPORTAMENTI PROFESSIONALI</t>
  </si>
  <si>
    <t>Peso assoluto</t>
  </si>
  <si>
    <t>Peso %</t>
  </si>
  <si>
    <t>Formule</t>
  </si>
  <si>
    <t>Valori Rilevati (%)</t>
  </si>
  <si>
    <t>Valutazione del comportamento - Valori rilevati</t>
  </si>
  <si>
    <t>Comportamenti Professionali</t>
  </si>
  <si>
    <t>Oggetto della misurazione</t>
  </si>
  <si>
    <t>Inadeguato</t>
  </si>
  <si>
    <t>Non soddisfacente</t>
  </si>
  <si>
    <t>Migliorabile</t>
  </si>
  <si>
    <t>Buono</t>
  </si>
  <si>
    <t>Eccellente</t>
  </si>
  <si>
    <t>Capacità di differenziare la valutazione dei collaboratori</t>
  </si>
  <si>
    <t>Capacità di differenziare la valutazione dei propri collaboratori Capacità di cogliere i diversi contributi dati da ciascun collaboratore</t>
  </si>
  <si>
    <t>Totale  peso  comportamenti professionali</t>
  </si>
  <si>
    <t>Relativo</t>
  </si>
  <si>
    <t>Totale  peso  obiettivi specifici e comportamenti professionali</t>
  </si>
  <si>
    <t>Esito Contributo dato alla Performance Organizzativa</t>
  </si>
  <si>
    <t>Contributo Performance Organizzativa</t>
  </si>
  <si>
    <t>Esito   Performance Individuale</t>
  </si>
  <si>
    <t>Obiettivi Specifici</t>
  </si>
  <si>
    <t>Fascia</t>
  </si>
  <si>
    <t>Comportamenti</t>
  </si>
  <si>
    <t>SCHEDA DI VALUTAZIONE PERFORMANCE DEL RESPONSABILE</t>
  </si>
  <si>
    <t xml:space="preserve">Realizzazione delle performance attese nelle misure previste negli indicatori di risultato </t>
  </si>
  <si>
    <t>Amministrativo Contabile</t>
  </si>
  <si>
    <t>RESPONSABILE</t>
  </si>
  <si>
    <t>Maria Paola Deriu</t>
  </si>
  <si>
    <t>C - Tempestività</t>
  </si>
  <si>
    <t>C - Si valuta il rispetto dei tempi assegnati per l'esecuzione della prestazione e di intervento nei tempi opportuni anche in assenza di istruzioni specifiche</t>
  </si>
  <si>
    <t>A seguito della dichiarazione di agibilità dei locali comunali</t>
  </si>
  <si>
    <t>Analisi delle voci patrimonilai finalizzate alla costruzione di un libro-fascicolo come strumento di controllo e trasparenza per l’amministrazione e gli stalkeholder interessati</t>
  </si>
  <si>
    <t xml:space="preserve">Reddito di cittadinanza </t>
  </si>
  <si>
    <t xml:space="preserve">Tributi emissione avvisi di accertamento IMU E TARI </t>
  </si>
  <si>
    <t xml:space="preserve">Verifica delle condizioni di agibilità degli edifici comunali </t>
  </si>
  <si>
    <t>verifica concessoni dei terreni comunali</t>
  </si>
  <si>
    <t>Concessione locali comunali</t>
  </si>
  <si>
    <t>Procedere alla predisposzione di un schema di contratto tipo ( i locali allo stato attuale non hanno ancora la dichiarazione di agibilità)</t>
  </si>
  <si>
    <t>verifica di tutte le posizioni dei concessionari ( pagamenti e rinunce) e predisposizioni avvisi di accertamento (2017-2018)</t>
  </si>
  <si>
    <t>Bilancio  di previsione 2020-2022</t>
  </si>
  <si>
    <t>Intervento la Famniglia Cresce</t>
  </si>
  <si>
    <t>DGR8/64 del 19/02/2019</t>
  </si>
  <si>
    <t>Approvazione  del Bilancio 2020-2022</t>
  </si>
  <si>
    <t xml:space="preserve">Anni 2014/2015 (TARI) </t>
  </si>
  <si>
    <t>Corrente 60% Capitale 25%</t>
  </si>
  <si>
    <t xml:space="preserve">Formula = Totale residui passivi/Totale impegni di competenza     * 100  
</t>
  </si>
  <si>
    <t xml:space="preserve">Evidenzia la capacità di ridurre i residui passivi </t>
  </si>
  <si>
    <t xml:space="preserve">Capacità di programmazione: Efficacia di gestione del bilancio  </t>
  </si>
  <si>
    <t>&lt;20</t>
  </si>
  <si>
    <r>
      <t xml:space="preserve">misura il grado di rispetto delle disposizioni relative all'acquisto attraverso mercato elettronico, atteso che le eccezioni sono previste per importi inferiori </t>
    </r>
    <r>
      <rPr>
        <sz val="11"/>
        <color rgb="FFFF0000"/>
        <rFont val="Calibri"/>
        <family val="2"/>
      </rPr>
      <t>a 5.000 euro</t>
    </r>
    <r>
      <rPr>
        <sz val="11"/>
        <rFont val="Calibri"/>
        <family val="2"/>
      </rPr>
      <t>, che vanno ridotti e per lavori, servizi e/o forniture non presenti sul mercato elettronico</t>
    </r>
  </si>
  <si>
    <r>
      <t xml:space="preserve">entro </t>
    </r>
    <r>
      <rPr>
        <sz val="11"/>
        <color rgb="FFFF0000"/>
        <rFont val="Calibri"/>
        <family val="2"/>
      </rPr>
      <t>15</t>
    </r>
    <r>
      <rPr>
        <sz val="11"/>
        <rFont val="Calibri"/>
        <family val="2"/>
      </rPr>
      <t xml:space="preserve"> giorni dalla richiesta</t>
    </r>
  </si>
  <si>
    <r>
      <t xml:space="preserve">Contrattazione annuale avviata e conclusa entro </t>
    </r>
    <r>
      <rPr>
        <sz val="11"/>
        <color rgb="FFFF0000"/>
        <rFont val="Calibri"/>
        <family val="2"/>
      </rPr>
      <t>novembre</t>
    </r>
    <r>
      <rPr>
        <sz val="11"/>
        <rFont val="Calibri"/>
        <family val="2"/>
      </rPr>
      <t xml:space="preserve">  di ciascun anno -Formula =[Si/No]</t>
    </r>
  </si>
  <si>
    <r>
      <rPr>
        <sz val="11"/>
        <color rgb="FFFF0000"/>
        <rFont val="Calibri"/>
        <family val="2"/>
      </rPr>
      <t>14/</t>
    </r>
    <r>
      <rPr>
        <sz val="11"/>
        <rFont val="Calibri"/>
        <family val="2"/>
      </rPr>
      <t>36</t>
    </r>
  </si>
  <si>
    <t>Predisposizione di un report di almeno due edifici. Ottenimento del cerrtificato di agibilità di almeno due  edifici comunali entro il 31-12</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</si>
</sst>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 #,##0.00_-;\-&quot;€&quot;\ * #,##0.00_-;_-&quot;€&quot;\ * &quot;-&quot;??_-;_-@_-"/>
    <numFmt numFmtId="43" formatCode="_-* #,##0.00_-;\-* #,##0.00_-;_-* &quot;-&quot;??_-;_-@_-"/>
    <numFmt numFmtId="164" formatCode="_-* #,##0\ _€_-;\-* #,##0\ _€_-;_-* &quot;-&quot;\ _€_-;_-@_-"/>
    <numFmt numFmtId="165" formatCode="0.0"/>
    <numFmt numFmtId="166" formatCode="_-* #,##0_-;\-* #,##0_-;_-* &quot;-&quot;??_-;_-@_-"/>
    <numFmt numFmtId="167" formatCode="_-* #,##0.0_-;\-* #,##0.0_-;_-* &quot;-&quot;??_-;_-@_-"/>
  </numFmts>
  <fonts count="47" x14ac:knownFonts="1">
    <font>
      <sz val="11"/>
      <color theme="1"/>
      <name val="Calibri"/>
      <family val="2"/>
      <scheme val="minor"/>
    </font>
    <font>
      <sz val="11"/>
      <color indexed="8"/>
      <name val="Calibri"/>
      <family val="2"/>
    </font>
    <font>
      <b/>
      <sz val="11"/>
      <color indexed="8"/>
      <name val="Calibri"/>
      <family val="2"/>
    </font>
    <font>
      <b/>
      <sz val="14"/>
      <color indexed="8"/>
      <name val="Garamond"/>
      <family val="1"/>
    </font>
    <font>
      <sz val="12"/>
      <color indexed="8"/>
      <name val="Garamond"/>
      <family val="1"/>
    </font>
    <font>
      <b/>
      <sz val="12"/>
      <color indexed="8"/>
      <name val="Garamond"/>
      <family val="1"/>
    </font>
    <font>
      <b/>
      <sz val="12"/>
      <color indexed="8"/>
      <name val="Wingdings 2"/>
      <family val="1"/>
      <charset val="2"/>
    </font>
    <font>
      <b/>
      <sz val="12"/>
      <color indexed="56"/>
      <name val="Garamond"/>
      <family val="1"/>
    </font>
    <font>
      <sz val="14"/>
      <color indexed="8"/>
      <name val="Garamond"/>
      <family val="1"/>
    </font>
    <font>
      <sz val="11"/>
      <name val="Calibri"/>
      <family val="2"/>
    </font>
    <font>
      <sz val="11"/>
      <name val="Garamond"/>
      <family val="1"/>
    </font>
    <font>
      <b/>
      <sz val="11"/>
      <name val="Calibri"/>
      <family val="2"/>
    </font>
    <font>
      <sz val="12"/>
      <name val="Garamond"/>
      <family val="1"/>
    </font>
    <font>
      <sz val="12"/>
      <name val="Calibri"/>
      <family val="2"/>
    </font>
    <font>
      <sz val="10"/>
      <name val="Garamond"/>
      <family val="1"/>
    </font>
    <font>
      <sz val="10"/>
      <name val="Calibri"/>
      <family val="2"/>
    </font>
    <font>
      <b/>
      <sz val="12"/>
      <name val="Garamond"/>
      <family val="1"/>
    </font>
    <font>
      <b/>
      <sz val="36"/>
      <name val="Calibri"/>
      <family val="2"/>
    </font>
    <font>
      <sz val="11"/>
      <color indexed="8"/>
      <name val="Garamond"/>
      <family val="1"/>
    </font>
    <font>
      <u/>
      <sz val="11"/>
      <name val="Calibri"/>
      <family val="2"/>
    </font>
    <font>
      <b/>
      <sz val="9"/>
      <color indexed="81"/>
      <name val="Tahoma"/>
      <family val="2"/>
    </font>
    <font>
      <sz val="9"/>
      <color indexed="81"/>
      <name val="Tahoma"/>
      <family val="2"/>
    </font>
    <font>
      <sz val="10"/>
      <name val="Arial"/>
      <family val="2"/>
    </font>
    <font>
      <b/>
      <i/>
      <sz val="12"/>
      <name val="Garamond"/>
      <family val="1"/>
    </font>
    <font>
      <b/>
      <i/>
      <sz val="16"/>
      <name val="Garamond"/>
      <family val="1"/>
    </font>
    <font>
      <b/>
      <sz val="14"/>
      <name val="Garamond"/>
      <family val="1"/>
    </font>
    <font>
      <b/>
      <i/>
      <sz val="14"/>
      <name val="Garamond"/>
      <family val="1"/>
    </font>
    <font>
      <b/>
      <i/>
      <sz val="18"/>
      <name val="Garamond"/>
      <family val="1"/>
    </font>
    <font>
      <u/>
      <sz val="11"/>
      <color theme="10"/>
      <name val="Calibri"/>
      <family val="2"/>
      <scheme val="minor"/>
    </font>
    <font>
      <sz val="11"/>
      <color theme="1"/>
      <name val="Calibri"/>
      <family val="2"/>
      <scheme val="minor"/>
    </font>
    <font>
      <sz val="14"/>
      <name val="Garamond"/>
      <family val="1"/>
    </font>
    <font>
      <b/>
      <sz val="8"/>
      <name val="Garamond"/>
      <family val="1"/>
    </font>
    <font>
      <b/>
      <sz val="9"/>
      <name val="Garamond"/>
      <family val="1"/>
    </font>
    <font>
      <sz val="9"/>
      <name val="Garamond"/>
      <family val="1"/>
    </font>
    <font>
      <i/>
      <sz val="9"/>
      <name val="Garamond"/>
      <family val="1"/>
    </font>
    <font>
      <b/>
      <sz val="10"/>
      <name val="Garamond"/>
      <family val="1"/>
    </font>
    <font>
      <b/>
      <i/>
      <sz val="10"/>
      <name val="Garamond"/>
      <family val="1"/>
    </font>
    <font>
      <i/>
      <sz val="10"/>
      <name val="Garamond"/>
      <family val="1"/>
    </font>
    <font>
      <b/>
      <sz val="8"/>
      <color indexed="81"/>
      <name val="Tahoma"/>
      <family val="2"/>
    </font>
    <font>
      <sz val="8"/>
      <color indexed="81"/>
      <name val="Tahoma"/>
      <family val="2"/>
    </font>
    <font>
      <b/>
      <i/>
      <sz val="12"/>
      <color rgb="FFFF0000"/>
      <name val="Garamond"/>
      <family val="1"/>
    </font>
    <font>
      <b/>
      <sz val="18"/>
      <name val="Garamond"/>
      <family val="1"/>
    </font>
    <font>
      <sz val="11"/>
      <color theme="1"/>
      <name val="Garamond"/>
      <family val="1"/>
    </font>
    <font>
      <sz val="12"/>
      <color rgb="FFFF0000"/>
      <name val="Garamond"/>
      <family val="1"/>
    </font>
    <font>
      <b/>
      <i/>
      <sz val="11"/>
      <name val="Garamond"/>
      <family val="1"/>
    </font>
    <font>
      <sz val="11"/>
      <color rgb="FFFF0000"/>
      <name val="Calibri"/>
      <family val="2"/>
    </font>
    <font>
      <b/>
      <sz val="11"/>
      <color rgb="FFFF0000"/>
      <name val="Calibri"/>
      <family val="2"/>
    </font>
  </fonts>
  <fills count="19">
    <fill>
      <patternFill patternType="none"/>
    </fill>
    <fill>
      <patternFill patternType="gray125"/>
    </fill>
    <fill>
      <patternFill patternType="solid">
        <fgColor indexed="52"/>
        <bgColor indexed="64"/>
      </patternFill>
    </fill>
    <fill>
      <patternFill patternType="solid">
        <fgColor indexed="27"/>
        <bgColor indexed="64"/>
      </patternFill>
    </fill>
    <fill>
      <patternFill patternType="solid">
        <fgColor indexed="11"/>
        <bgColor indexed="64"/>
      </patternFill>
    </fill>
    <fill>
      <patternFill patternType="solid">
        <fgColor indexed="47"/>
        <bgColor indexed="64"/>
      </patternFill>
    </fill>
    <fill>
      <patternFill patternType="solid">
        <fgColor indexed="26"/>
        <bgColor indexed="64"/>
      </patternFill>
    </fill>
    <fill>
      <patternFill patternType="solid">
        <fgColor indexed="42"/>
        <bgColor indexed="64"/>
      </patternFill>
    </fill>
    <fill>
      <patternFill patternType="solid">
        <fgColor indexed="53"/>
        <bgColor indexed="64"/>
      </patternFill>
    </fill>
    <fill>
      <patternFill patternType="solid">
        <fgColor indexed="51"/>
        <bgColor indexed="64"/>
      </patternFill>
    </fill>
    <fill>
      <patternFill patternType="gray0625"/>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CC"/>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style="double">
        <color indexed="64"/>
      </right>
      <top style="double">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theme="3" tint="0.39997558519241921"/>
      </left>
      <right/>
      <top style="thin">
        <color theme="3" tint="0.39997558519241921"/>
      </top>
      <bottom/>
      <diagonal/>
    </border>
    <border>
      <left/>
      <right/>
      <top style="thin">
        <color theme="3" tint="0.39997558519241921"/>
      </top>
      <bottom/>
      <diagonal/>
    </border>
    <border>
      <left/>
      <right style="thin">
        <color theme="3" tint="0.39997558519241921"/>
      </right>
      <top style="thin">
        <color theme="3" tint="0.39997558519241921"/>
      </top>
      <bottom/>
      <diagonal/>
    </border>
    <border>
      <left style="thin">
        <color theme="3" tint="0.39997558519241921"/>
      </left>
      <right/>
      <top/>
      <bottom/>
      <diagonal/>
    </border>
    <border>
      <left/>
      <right/>
      <top/>
      <bottom style="thin">
        <color theme="3" tint="0.39997558519241921"/>
      </bottom>
      <diagonal/>
    </border>
    <border>
      <left/>
      <right style="thin">
        <color theme="3" tint="0.39997558519241921"/>
      </right>
      <top/>
      <bottom/>
      <diagonal/>
    </border>
    <border>
      <left/>
      <right/>
      <top style="thin">
        <color theme="3" tint="0.39997558519241921"/>
      </top>
      <bottom style="thin">
        <color theme="3" tint="0.39997558519241921"/>
      </bottom>
      <diagonal/>
    </border>
    <border>
      <left style="thin">
        <color theme="3" tint="0.39997558519241921"/>
      </left>
      <right/>
      <top/>
      <bottom style="thin">
        <color theme="3" tint="0.39997558519241921"/>
      </bottom>
      <diagonal/>
    </border>
    <border>
      <left/>
      <right style="thin">
        <color theme="3" tint="0.39997558519241921"/>
      </right>
      <top/>
      <bottom style="thin">
        <color theme="3" tint="0.39997558519241921"/>
      </bottom>
      <diagonal/>
    </border>
    <border>
      <left style="thin">
        <color theme="3" tint="0.39997558519241921"/>
      </left>
      <right style="thin">
        <color theme="3" tint="0.39997558519241921"/>
      </right>
      <top/>
      <bottom style="thin">
        <color theme="3" tint="0.39997558519241921"/>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theme="3" tint="0.39997558519241921"/>
      </left>
      <right style="thin">
        <color theme="3" tint="0.39997558519241921"/>
      </right>
      <top style="thin">
        <color theme="3" tint="0.39997558519241921"/>
      </top>
      <bottom/>
      <diagonal/>
    </border>
    <border>
      <left/>
      <right style="thin">
        <color theme="3" tint="0.39997558519241921"/>
      </right>
      <top style="thin">
        <color theme="3" tint="0.39997558519241921"/>
      </top>
      <bottom style="thin">
        <color theme="3" tint="0.39997558519241921"/>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medium">
        <color indexed="64"/>
      </left>
      <right style="thin">
        <color indexed="64"/>
      </right>
      <top/>
      <bottom/>
      <diagonal/>
    </border>
    <border>
      <left style="thin">
        <color indexed="64"/>
      </left>
      <right style="medium">
        <color indexed="64"/>
      </right>
      <top/>
      <bottom/>
      <diagonal/>
    </border>
    <border>
      <left style="thin">
        <color theme="3" tint="0.59999389629810485"/>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double">
        <color indexed="64"/>
      </right>
      <top/>
      <bottom/>
      <diagonal/>
    </border>
  </borders>
  <cellStyleXfs count="7">
    <xf numFmtId="0" fontId="0" fillId="0" borderId="0"/>
    <xf numFmtId="0" fontId="28"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44" fontId="1" fillId="0" borderId="0" applyFont="0" applyFill="0" applyBorder="0" applyAlignment="0" applyProtection="0"/>
    <xf numFmtId="164" fontId="29" fillId="0" borderId="0" applyFont="0" applyFill="0" applyBorder="0" applyAlignment="0" applyProtection="0"/>
  </cellStyleXfs>
  <cellXfs count="414">
    <xf numFmtId="0" fontId="0" fillId="0" borderId="0" xfId="0"/>
    <xf numFmtId="0" fontId="4" fillId="2" borderId="1" xfId="0" applyFont="1" applyFill="1" applyBorder="1" applyAlignment="1">
      <alignment horizontal="center"/>
    </xf>
    <xf numFmtId="0" fontId="4" fillId="0" borderId="1" xfId="0" applyFont="1" applyBorder="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28" fillId="2" borderId="1" xfId="1" applyFill="1" applyBorder="1"/>
    <xf numFmtId="0" fontId="6" fillId="6" borderId="1" xfId="1" applyFont="1" applyFill="1" applyBorder="1" applyAlignment="1">
      <alignment horizontal="center" vertical="center" wrapText="1"/>
    </xf>
    <xf numFmtId="0" fontId="5" fillId="6" borderId="1" xfId="1" applyFont="1" applyFill="1" applyBorder="1" applyAlignment="1">
      <alignment horizontal="center" vertical="center" wrapText="1"/>
    </xf>
    <xf numFmtId="0" fontId="0" fillId="0" borderId="0" xfId="0" applyFill="1"/>
    <xf numFmtId="0" fontId="4" fillId="7" borderId="1" xfId="0" applyFont="1" applyFill="1" applyBorder="1" applyAlignment="1">
      <alignment horizontal="center" vertical="center" wrapText="1"/>
    </xf>
    <xf numFmtId="0" fontId="28" fillId="8" borderId="1" xfId="1" applyFill="1" applyBorder="1"/>
    <xf numFmtId="0" fontId="7" fillId="0" borderId="0" xfId="0" applyFont="1" applyFill="1" applyBorder="1"/>
    <xf numFmtId="0" fontId="7" fillId="8" borderId="0" xfId="0" applyFont="1" applyFill="1" applyBorder="1"/>
    <xf numFmtId="0" fontId="8" fillId="0" borderId="0" xfId="0" applyFont="1" applyBorder="1" applyAlignment="1">
      <alignment vertical="center" wrapText="1"/>
    </xf>
    <xf numFmtId="0" fontId="4" fillId="0" borderId="0" xfId="0" applyFont="1" applyAlignment="1">
      <alignment horizontal="center" vertical="center"/>
    </xf>
    <xf numFmtId="0" fontId="4" fillId="0" borderId="0" xfId="0" applyFont="1"/>
    <xf numFmtId="0" fontId="7" fillId="8" borderId="0" xfId="0" applyFont="1" applyFill="1"/>
    <xf numFmtId="0" fontId="10" fillId="0" borderId="0" xfId="0" applyFont="1" applyFill="1" applyBorder="1" applyAlignment="1">
      <alignment vertical="center" wrapText="1"/>
    </xf>
    <xf numFmtId="0" fontId="9" fillId="0" borderId="0" xfId="0" applyFont="1" applyAlignment="1">
      <alignment vertical="center"/>
    </xf>
    <xf numFmtId="0" fontId="11" fillId="9" borderId="2" xfId="0" applyFont="1" applyFill="1" applyBorder="1" applyAlignment="1">
      <alignment horizontal="center" vertical="center" wrapText="1"/>
    </xf>
    <xf numFmtId="0" fontId="12" fillId="0" borderId="0" xfId="0" applyFont="1" applyFill="1" applyBorder="1" applyAlignment="1">
      <alignment vertical="center" wrapText="1"/>
    </xf>
    <xf numFmtId="0" fontId="13" fillId="0" borderId="0" xfId="0" applyFont="1" applyAlignment="1">
      <alignment vertical="center"/>
    </xf>
    <xf numFmtId="0" fontId="14" fillId="0" borderId="0" xfId="0" applyFont="1" applyFill="1" applyBorder="1" applyAlignment="1">
      <alignment vertical="center" wrapText="1"/>
    </xf>
    <xf numFmtId="0" fontId="15" fillId="0" borderId="0" xfId="0" applyFont="1" applyAlignment="1">
      <alignment vertical="center"/>
    </xf>
    <xf numFmtId="0" fontId="16" fillId="0" borderId="0" xfId="0" applyFont="1" applyFill="1" applyBorder="1" applyAlignment="1">
      <alignment vertical="center" wrapText="1"/>
    </xf>
    <xf numFmtId="0" fontId="18" fillId="0" borderId="0" xfId="0" applyFont="1" applyFill="1" applyAlignment="1">
      <alignment vertical="center"/>
    </xf>
    <xf numFmtId="0" fontId="18" fillId="0" borderId="0" xfId="0" applyFont="1" applyAlignment="1">
      <alignment vertical="center"/>
    </xf>
    <xf numFmtId="0" fontId="9" fillId="0" borderId="0" xfId="0" applyFont="1" applyFill="1" applyAlignment="1">
      <alignment vertical="center"/>
    </xf>
    <xf numFmtId="0" fontId="0" fillId="0" borderId="0" xfId="0" applyAlignment="1">
      <alignment vertical="center"/>
    </xf>
    <xf numFmtId="0" fontId="0" fillId="6" borderId="3"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4" xfId="0" applyFont="1" applyFill="1" applyBorder="1" applyAlignment="1">
      <alignment horizontal="center" vertical="center" wrapText="1"/>
    </xf>
    <xf numFmtId="0" fontId="0" fillId="9" borderId="5" xfId="0" applyFont="1" applyFill="1" applyBorder="1" applyAlignment="1">
      <alignment horizontal="center" vertical="center" wrapText="1"/>
    </xf>
    <xf numFmtId="0" fontId="0" fillId="9" borderId="6"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7" xfId="0" applyFont="1" applyFill="1" applyBorder="1" applyAlignment="1">
      <alignment horizontal="center" vertical="center" wrapText="1"/>
    </xf>
    <xf numFmtId="0" fontId="0" fillId="6" borderId="8" xfId="0" applyFont="1" applyFill="1" applyBorder="1" applyAlignment="1">
      <alignment horizontal="center" vertical="center" wrapText="1"/>
    </xf>
    <xf numFmtId="0" fontId="0" fillId="9" borderId="1" xfId="0" applyFont="1" applyFill="1" applyBorder="1" applyAlignment="1">
      <alignment horizontal="center" vertical="center" wrapText="1"/>
    </xf>
    <xf numFmtId="0" fontId="0" fillId="9" borderId="7" xfId="0" applyFont="1" applyFill="1" applyBorder="1" applyAlignment="1">
      <alignment horizontal="center" vertical="center" wrapText="1"/>
    </xf>
    <xf numFmtId="0" fontId="0" fillId="6" borderId="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10"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3" xfId="0" applyFont="1" applyFill="1" applyBorder="1" applyAlignment="1">
      <alignment horizontal="center" vertical="center" wrapText="1"/>
    </xf>
    <xf numFmtId="0" fontId="0" fillId="6" borderId="14" xfId="0" applyFont="1" applyFill="1" applyBorder="1" applyAlignment="1">
      <alignment horizontal="center" vertical="center" wrapText="1"/>
    </xf>
    <xf numFmtId="0" fontId="0" fillId="6" borderId="15" xfId="0" applyFont="1" applyFill="1" applyBorder="1" applyAlignment="1">
      <alignment horizontal="center" vertical="center" wrapText="1"/>
    </xf>
    <xf numFmtId="0" fontId="0" fillId="6" borderId="16"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19" fillId="0" borderId="0" xfId="1" applyFont="1" applyAlignment="1">
      <alignment horizontal="center" vertical="center"/>
    </xf>
    <xf numFmtId="0" fontId="9" fillId="0" borderId="0" xfId="0" applyFont="1" applyAlignment="1">
      <alignment horizontal="center" vertical="center"/>
    </xf>
    <xf numFmtId="49" fontId="9" fillId="0" borderId="0" xfId="0" applyNumberFormat="1" applyFont="1" applyAlignment="1">
      <alignment horizontal="center" vertical="center"/>
    </xf>
    <xf numFmtId="0" fontId="10" fillId="0" borderId="0" xfId="0" applyFont="1" applyAlignment="1">
      <alignment horizontal="left" vertical="center"/>
    </xf>
    <xf numFmtId="0" fontId="10" fillId="0" borderId="0" xfId="0" applyFont="1" applyAlignment="1">
      <alignment vertical="center"/>
    </xf>
    <xf numFmtId="0" fontId="9" fillId="0" borderId="0" xfId="0" applyFont="1" applyAlignment="1">
      <alignment horizontal="left" vertical="center"/>
    </xf>
    <xf numFmtId="9" fontId="23" fillId="10" borderId="0" xfId="3" applyFont="1" applyFill="1" applyBorder="1" applyAlignment="1">
      <alignment vertical="center"/>
    </xf>
    <xf numFmtId="9" fontId="24" fillId="10" borderId="21" xfId="3" applyFont="1" applyFill="1" applyBorder="1" applyAlignment="1">
      <alignment vertical="center"/>
    </xf>
    <xf numFmtId="0" fontId="23" fillId="0" borderId="0" xfId="0" applyFont="1" applyFill="1" applyAlignment="1">
      <alignment vertical="center"/>
    </xf>
    <xf numFmtId="0" fontId="25" fillId="0" borderId="22" xfId="0" applyFont="1" applyBorder="1" applyAlignment="1">
      <alignment horizontal="justify" vertical="center" wrapText="1"/>
    </xf>
    <xf numFmtId="0" fontId="25" fillId="0" borderId="23" xfId="0" applyFont="1" applyBorder="1" applyAlignment="1">
      <alignment horizontal="justify" vertical="center" wrapText="1"/>
    </xf>
    <xf numFmtId="9" fontId="26" fillId="10" borderId="0" xfId="3" applyFont="1" applyFill="1" applyBorder="1" applyAlignment="1">
      <alignment vertical="center"/>
    </xf>
    <xf numFmtId="9" fontId="24" fillId="10" borderId="4" xfId="3" applyFont="1" applyFill="1" applyBorder="1" applyAlignment="1">
      <alignment vertical="center"/>
    </xf>
    <xf numFmtId="0" fontId="12" fillId="0" borderId="24" xfId="0" applyFont="1" applyBorder="1" applyAlignment="1">
      <alignment horizontal="justify" vertical="center" wrapText="1"/>
    </xf>
    <xf numFmtId="0" fontId="12" fillId="0" borderId="6" xfId="0" applyFont="1" applyBorder="1" applyAlignment="1">
      <alignment horizontal="justify" vertical="center" wrapText="1"/>
    </xf>
    <xf numFmtId="0" fontId="12" fillId="0" borderId="25" xfId="0" applyFont="1" applyBorder="1" applyAlignment="1">
      <alignment horizontal="justify" vertical="center" wrapText="1"/>
    </xf>
    <xf numFmtId="0" fontId="12" fillId="0" borderId="7" xfId="0" applyFont="1" applyBorder="1" applyAlignment="1">
      <alignment horizontal="justify" vertical="center" wrapText="1"/>
    </xf>
    <xf numFmtId="0" fontId="23" fillId="10" borderId="0" xfId="0" applyFont="1" applyFill="1" applyBorder="1" applyAlignment="1">
      <alignment vertical="center"/>
    </xf>
    <xf numFmtId="0" fontId="23" fillId="10" borderId="0" xfId="0" applyFont="1" applyFill="1" applyBorder="1" applyAlignment="1">
      <alignment horizontal="center" vertical="center" textRotation="90" wrapText="1"/>
    </xf>
    <xf numFmtId="9" fontId="24" fillId="10" borderId="0" xfId="3" applyFont="1" applyFill="1" applyBorder="1" applyAlignment="1">
      <alignment vertical="center"/>
    </xf>
    <xf numFmtId="0" fontId="23" fillId="8" borderId="11" xfId="0" applyFont="1" applyFill="1" applyBorder="1" applyAlignment="1">
      <alignment vertical="center"/>
    </xf>
    <xf numFmtId="0" fontId="14" fillId="6" borderId="27" xfId="0" applyFont="1" applyFill="1" applyBorder="1" applyAlignment="1" applyProtection="1">
      <alignment vertical="center" wrapText="1"/>
    </xf>
    <xf numFmtId="1" fontId="23" fillId="0" borderId="0" xfId="0" applyNumberFormat="1" applyFont="1" applyFill="1" applyAlignment="1">
      <alignment vertical="center"/>
    </xf>
    <xf numFmtId="1" fontId="23" fillId="0" borderId="0" xfId="0" applyNumberFormat="1" applyFont="1" applyFill="1" applyAlignment="1">
      <alignment horizontal="center" vertical="center"/>
    </xf>
    <xf numFmtId="165" fontId="23" fillId="0" borderId="0" xfId="0" applyNumberFormat="1" applyFont="1" applyFill="1" applyAlignment="1">
      <alignment vertical="center"/>
    </xf>
    <xf numFmtId="0" fontId="14" fillId="6" borderId="2" xfId="0" applyFont="1" applyFill="1" applyBorder="1" applyAlignment="1" applyProtection="1">
      <alignment horizontal="left" vertical="center" wrapText="1"/>
    </xf>
    <xf numFmtId="0" fontId="23" fillId="0" borderId="0" xfId="0" applyFont="1" applyFill="1" applyAlignment="1">
      <alignment horizontal="justify" vertical="center"/>
    </xf>
    <xf numFmtId="9" fontId="23" fillId="0" borderId="0" xfId="3" applyFont="1" applyFill="1" applyAlignment="1">
      <alignment vertical="center"/>
    </xf>
    <xf numFmtId="0" fontId="9" fillId="11" borderId="28" xfId="0" applyFont="1" applyFill="1" applyBorder="1" applyAlignment="1">
      <alignment horizontal="center" vertical="center" wrapText="1"/>
    </xf>
    <xf numFmtId="0" fontId="9" fillId="11" borderId="29" xfId="0" applyFont="1" applyFill="1" applyBorder="1" applyAlignment="1">
      <alignment horizontal="center" vertical="center" wrapText="1"/>
    </xf>
    <xf numFmtId="0" fontId="9" fillId="11" borderId="30" xfId="0" applyFont="1" applyFill="1" applyBorder="1" applyAlignment="1">
      <alignment horizontal="center" vertical="center" wrapText="1"/>
    </xf>
    <xf numFmtId="0" fontId="9" fillId="11" borderId="28" xfId="0" applyFont="1" applyFill="1" applyBorder="1" applyAlignment="1">
      <alignment horizontal="left" vertical="center" wrapText="1"/>
    </xf>
    <xf numFmtId="0" fontId="9" fillId="11" borderId="29" xfId="0" applyFont="1" applyFill="1" applyBorder="1" applyAlignment="1">
      <alignment horizontal="left" vertical="center" wrapText="1"/>
    </xf>
    <xf numFmtId="0" fontId="30" fillId="0" borderId="0" xfId="0" applyFont="1" applyAlignment="1">
      <alignment vertical="center"/>
    </xf>
    <xf numFmtId="0" fontId="25" fillId="13" borderId="54" xfId="0" applyFont="1" applyFill="1" applyBorder="1" applyAlignment="1">
      <alignment vertical="center"/>
    </xf>
    <xf numFmtId="0" fontId="12" fillId="0" borderId="55" xfId="0" applyFont="1" applyBorder="1" applyAlignment="1">
      <alignment vertical="top"/>
    </xf>
    <xf numFmtId="0" fontId="30" fillId="13" borderId="0" xfId="0" applyFont="1" applyFill="1" applyBorder="1" applyAlignment="1">
      <alignment vertical="center"/>
    </xf>
    <xf numFmtId="0" fontId="30" fillId="13" borderId="0" xfId="0" applyFont="1" applyFill="1" applyBorder="1" applyAlignment="1">
      <alignment horizontal="center" vertical="center"/>
    </xf>
    <xf numFmtId="0" fontId="30" fillId="13" borderId="56" xfId="0" applyFont="1" applyFill="1" applyBorder="1" applyAlignment="1">
      <alignment vertical="center"/>
    </xf>
    <xf numFmtId="0" fontId="12" fillId="0" borderId="57" xfId="0" applyFont="1" applyBorder="1" applyAlignment="1">
      <alignment vertical="top"/>
    </xf>
    <xf numFmtId="0" fontId="30" fillId="0" borderId="55" xfId="0" applyFont="1" applyFill="1" applyBorder="1" applyAlignment="1">
      <alignment horizontal="center" vertical="center"/>
    </xf>
    <xf numFmtId="0" fontId="30" fillId="0" borderId="55" xfId="0" applyFont="1" applyFill="1" applyBorder="1" applyAlignment="1">
      <alignment vertical="center"/>
    </xf>
    <xf numFmtId="0" fontId="16" fillId="0" borderId="57" xfId="0" applyFont="1" applyBorder="1" applyAlignment="1">
      <alignment vertical="top"/>
    </xf>
    <xf numFmtId="0" fontId="31" fillId="13" borderId="58" xfId="0" applyFont="1" applyFill="1" applyBorder="1" applyAlignment="1">
      <alignment vertical="center"/>
    </xf>
    <xf numFmtId="0" fontId="32" fillId="13" borderId="55" xfId="0" applyFont="1" applyFill="1" applyBorder="1" applyAlignment="1" applyProtection="1">
      <alignment vertical="center"/>
      <protection locked="0"/>
    </xf>
    <xf numFmtId="0" fontId="33" fillId="13" borderId="55" xfId="0" applyFont="1" applyFill="1" applyBorder="1" applyAlignment="1">
      <alignment vertical="center"/>
    </xf>
    <xf numFmtId="0" fontId="33" fillId="13" borderId="55" xfId="0" applyFont="1" applyFill="1" applyBorder="1" applyAlignment="1" applyProtection="1">
      <alignment vertical="center"/>
      <protection locked="0"/>
    </xf>
    <xf numFmtId="0" fontId="34" fillId="13" borderId="55" xfId="0" applyFont="1" applyFill="1" applyBorder="1" applyAlignment="1">
      <alignment vertical="center"/>
    </xf>
    <xf numFmtId="0" fontId="33" fillId="13" borderId="59" xfId="0" applyFont="1" applyFill="1" applyBorder="1" applyAlignment="1" applyProtection="1">
      <alignment vertical="center"/>
      <protection locked="0"/>
    </xf>
    <xf numFmtId="0" fontId="14" fillId="0" borderId="0" xfId="0" applyFont="1" applyAlignment="1">
      <alignment vertical="center"/>
    </xf>
    <xf numFmtId="0" fontId="35" fillId="14" borderId="61" xfId="0" applyFont="1" applyFill="1" applyBorder="1" applyAlignment="1">
      <alignment horizontal="center" vertical="center"/>
    </xf>
    <xf numFmtId="9" fontId="36" fillId="14" borderId="61" xfId="6" applyNumberFormat="1" applyFont="1" applyFill="1" applyBorder="1" applyAlignment="1">
      <alignment horizontal="center" vertical="center" wrapText="1"/>
    </xf>
    <xf numFmtId="0" fontId="36" fillId="14" borderId="61" xfId="0" applyFont="1" applyFill="1" applyBorder="1" applyAlignment="1">
      <alignment horizontal="center" vertical="center"/>
    </xf>
    <xf numFmtId="0" fontId="35" fillId="14" borderId="62" xfId="0" applyFont="1" applyFill="1" applyBorder="1" applyAlignment="1">
      <alignment horizontal="center" vertical="center" wrapText="1"/>
    </xf>
    <xf numFmtId="0" fontId="35" fillId="14" borderId="61" xfId="0" applyFont="1" applyFill="1" applyBorder="1" applyAlignment="1">
      <alignment horizontal="center" vertical="center" wrapText="1"/>
    </xf>
    <xf numFmtId="0" fontId="14" fillId="0" borderId="61" xfId="0" applyFont="1" applyFill="1" applyBorder="1" applyAlignment="1" applyProtection="1">
      <alignment horizontal="justify" vertical="center" wrapText="1"/>
    </xf>
    <xf numFmtId="0" fontId="33" fillId="0" borderId="61" xfId="0" applyFont="1" applyBorder="1" applyAlignment="1">
      <alignment vertical="center" wrapText="1"/>
    </xf>
    <xf numFmtId="0" fontId="35" fillId="14" borderId="63" xfId="0" applyFont="1" applyFill="1" applyBorder="1" applyAlignment="1" applyProtection="1">
      <alignment horizontal="center" vertical="center"/>
      <protection locked="0"/>
    </xf>
    <xf numFmtId="43" fontId="35" fillId="14" borderId="61" xfId="2" applyFont="1" applyFill="1" applyBorder="1" applyAlignment="1" applyProtection="1">
      <alignment horizontal="center" vertical="center"/>
    </xf>
    <xf numFmtId="0" fontId="35" fillId="14" borderId="61" xfId="0" applyFont="1" applyFill="1" applyBorder="1" applyAlignment="1" applyProtection="1">
      <alignment horizontal="center" vertical="center"/>
      <protection locked="0"/>
    </xf>
    <xf numFmtId="0" fontId="35" fillId="0" borderId="61" xfId="0" applyFont="1" applyBorder="1" applyAlignment="1" applyProtection="1">
      <alignment horizontal="center" vertical="center"/>
    </xf>
    <xf numFmtId="49" fontId="14" fillId="0" borderId="61" xfId="0" applyNumberFormat="1" applyFont="1" applyBorder="1" applyAlignment="1" applyProtection="1">
      <alignment horizontal="justify" vertical="center" wrapText="1"/>
      <protection locked="0"/>
    </xf>
    <xf numFmtId="0" fontId="14" fillId="0" borderId="61" xfId="0" applyFont="1" applyBorder="1" applyAlignment="1" applyProtection="1">
      <alignment horizontal="justify" vertical="center" wrapText="1"/>
      <protection locked="0"/>
    </xf>
    <xf numFmtId="0" fontId="36" fillId="14" borderId="61" xfId="0" applyFont="1" applyFill="1" applyBorder="1" applyAlignment="1">
      <alignment horizontal="center" vertical="center" wrapText="1"/>
    </xf>
    <xf numFmtId="0" fontId="35" fillId="0" borderId="61" xfId="0" applyFont="1" applyBorder="1" applyAlignment="1">
      <alignment horizontal="center" vertical="center" wrapText="1"/>
    </xf>
    <xf numFmtId="1" fontId="35" fillId="14" borderId="61" xfId="0" applyNumberFormat="1" applyFont="1" applyFill="1" applyBorder="1" applyAlignment="1">
      <alignment horizontal="center" vertical="center"/>
    </xf>
    <xf numFmtId="9" fontId="35" fillId="14" borderId="61" xfId="3" applyFont="1" applyFill="1" applyBorder="1" applyAlignment="1">
      <alignment horizontal="center" vertical="center"/>
    </xf>
    <xf numFmtId="0" fontId="14" fillId="14" borderId="61" xfId="0" applyFont="1" applyFill="1" applyBorder="1" applyAlignment="1" applyProtection="1">
      <alignment vertical="center"/>
    </xf>
    <xf numFmtId="1" fontId="35" fillId="14" borderId="61" xfId="0" applyNumberFormat="1" applyFont="1" applyFill="1" applyBorder="1" applyAlignment="1">
      <alignment horizontal="center" vertical="center" wrapText="1"/>
    </xf>
    <xf numFmtId="0" fontId="14" fillId="15" borderId="61" xfId="0" applyFont="1" applyFill="1" applyBorder="1" applyAlignment="1">
      <alignment horizontal="center" vertical="center" wrapText="1"/>
    </xf>
    <xf numFmtId="1" fontId="35" fillId="14" borderId="63" xfId="0" applyNumberFormat="1" applyFont="1" applyFill="1" applyBorder="1" applyAlignment="1" applyProtection="1">
      <alignment horizontal="center" vertical="center" wrapText="1"/>
      <protection locked="0"/>
    </xf>
    <xf numFmtId="0" fontId="14" fillId="0" borderId="0" xfId="0" applyFont="1" applyAlignment="1">
      <alignment vertical="center" wrapText="1"/>
    </xf>
    <xf numFmtId="1" fontId="35" fillId="14" borderId="61" xfId="0" applyNumberFormat="1" applyFont="1" applyFill="1" applyBorder="1" applyAlignment="1" applyProtection="1">
      <alignment horizontal="center" vertical="center" wrapText="1"/>
      <protection locked="0"/>
    </xf>
    <xf numFmtId="0" fontId="35" fillId="14" borderId="61" xfId="0" applyFont="1" applyFill="1" applyBorder="1" applyAlignment="1" applyProtection="1">
      <alignment horizontal="center" vertical="center" wrapText="1"/>
    </xf>
    <xf numFmtId="0" fontId="14" fillId="7" borderId="61" xfId="0" applyFont="1" applyFill="1" applyBorder="1" applyAlignment="1" applyProtection="1">
      <alignment vertical="center"/>
    </xf>
    <xf numFmtId="1" fontId="35" fillId="7" borderId="61" xfId="0" applyNumberFormat="1" applyFont="1" applyFill="1" applyBorder="1" applyAlignment="1">
      <alignment horizontal="center" vertical="center" wrapText="1"/>
    </xf>
    <xf numFmtId="0" fontId="36" fillId="14" borderId="51" xfId="0" applyFont="1" applyFill="1" applyBorder="1" applyAlignment="1">
      <alignment horizontal="center" vertical="center" wrapText="1"/>
    </xf>
    <xf numFmtId="0" fontId="35" fillId="14" borderId="52" xfId="0" applyFont="1" applyFill="1" applyBorder="1" applyAlignment="1">
      <alignment horizontal="center" vertical="center" wrapText="1"/>
    </xf>
    <xf numFmtId="0" fontId="14" fillId="14" borderId="52" xfId="0" applyFont="1" applyFill="1" applyBorder="1" applyAlignment="1">
      <alignment horizontal="center" vertical="center"/>
    </xf>
    <xf numFmtId="0" fontId="35" fillId="14" borderId="52" xfId="0" applyFont="1" applyFill="1" applyBorder="1" applyAlignment="1">
      <alignment horizontal="center" vertical="center"/>
    </xf>
    <xf numFmtId="0" fontId="14" fillId="14" borderId="52" xfId="0" applyFont="1" applyFill="1" applyBorder="1" applyAlignment="1">
      <alignment vertical="center"/>
    </xf>
    <xf numFmtId="0" fontId="14" fillId="14" borderId="53" xfId="0" applyFont="1" applyFill="1" applyBorder="1" applyAlignment="1">
      <alignment vertical="center"/>
    </xf>
    <xf numFmtId="0" fontId="14" fillId="0" borderId="0" xfId="0" applyFont="1" applyFill="1" applyBorder="1" applyAlignment="1">
      <alignment vertical="center"/>
    </xf>
    <xf numFmtId="0" fontId="14" fillId="0" borderId="0" xfId="0" applyFont="1" applyFill="1" applyAlignment="1">
      <alignment vertical="center"/>
    </xf>
    <xf numFmtId="10" fontId="35" fillId="14" borderId="0" xfId="0" applyNumberFormat="1" applyFont="1" applyFill="1" applyBorder="1" applyAlignment="1">
      <alignment horizontal="center" vertical="center"/>
    </xf>
    <xf numFmtId="9" fontId="35" fillId="14" borderId="0" xfId="3" applyFont="1" applyFill="1" applyBorder="1" applyAlignment="1">
      <alignment horizontal="center" vertical="center"/>
    </xf>
    <xf numFmtId="0" fontId="14" fillId="14" borderId="0" xfId="0" applyFont="1" applyFill="1" applyBorder="1" applyAlignment="1">
      <alignment vertical="center"/>
    </xf>
    <xf numFmtId="0" fontId="14" fillId="14" borderId="56" xfId="0" applyFont="1" applyFill="1" applyBorder="1" applyAlignment="1">
      <alignment vertical="center"/>
    </xf>
    <xf numFmtId="0" fontId="14" fillId="0" borderId="0" xfId="0" applyFont="1" applyBorder="1" applyAlignment="1">
      <alignment vertical="center"/>
    </xf>
    <xf numFmtId="0" fontId="35" fillId="14" borderId="54" xfId="0" applyFont="1" applyFill="1" applyBorder="1" applyAlignment="1">
      <alignment vertical="center"/>
    </xf>
    <xf numFmtId="0" fontId="37" fillId="14" borderId="0" xfId="0" applyFont="1" applyFill="1" applyBorder="1" applyAlignment="1">
      <alignment horizontal="center" vertical="center"/>
    </xf>
    <xf numFmtId="0" fontId="35" fillId="14" borderId="0" xfId="0" applyFont="1" applyFill="1" applyBorder="1" applyAlignment="1">
      <alignment horizontal="center" vertical="center"/>
    </xf>
    <xf numFmtId="2" fontId="35" fillId="14" borderId="61" xfId="0" applyNumberFormat="1" applyFont="1" applyFill="1" applyBorder="1" applyAlignment="1">
      <alignment horizontal="center" vertical="center"/>
    </xf>
    <xf numFmtId="9" fontId="35" fillId="0" borderId="61" xfId="0" applyNumberFormat="1" applyFont="1" applyFill="1" applyBorder="1" applyAlignment="1">
      <alignment horizontal="center" vertical="center"/>
    </xf>
    <xf numFmtId="0" fontId="36" fillId="14" borderId="58" xfId="0" applyFont="1" applyFill="1" applyBorder="1" applyAlignment="1">
      <alignment horizontal="center" vertical="center" wrapText="1"/>
    </xf>
    <xf numFmtId="0" fontId="36" fillId="14" borderId="55" xfId="0" applyFont="1" applyFill="1" applyBorder="1" applyAlignment="1">
      <alignment horizontal="center" vertical="center" wrapText="1"/>
    </xf>
    <xf numFmtId="9" fontId="35" fillId="14" borderId="55" xfId="3" applyFont="1" applyFill="1" applyBorder="1" applyAlignment="1">
      <alignment horizontal="center" vertical="center"/>
    </xf>
    <xf numFmtId="0" fontId="14" fillId="14" borderId="55" xfId="0" applyFont="1" applyFill="1" applyBorder="1" applyAlignment="1">
      <alignment vertical="center"/>
    </xf>
    <xf numFmtId="0" fontId="14" fillId="14" borderId="59" xfId="0" applyFont="1" applyFill="1" applyBorder="1" applyAlignment="1">
      <alignment vertical="center"/>
    </xf>
    <xf numFmtId="9" fontId="23" fillId="10" borderId="43" xfId="3" applyFont="1" applyFill="1" applyBorder="1" applyAlignment="1">
      <alignment vertical="center"/>
    </xf>
    <xf numFmtId="0" fontId="23" fillId="10" borderId="64" xfId="0" applyFont="1" applyFill="1" applyBorder="1" applyAlignment="1">
      <alignment vertical="center"/>
    </xf>
    <xf numFmtId="0" fontId="23" fillId="10" borderId="64" xfId="0" applyFont="1" applyFill="1" applyBorder="1" applyAlignment="1">
      <alignment horizontal="justify" vertical="center"/>
    </xf>
    <xf numFmtId="9" fontId="23" fillId="10" borderId="64" xfId="3" applyFont="1" applyFill="1" applyBorder="1" applyAlignment="1">
      <alignment vertical="center"/>
    </xf>
    <xf numFmtId="9" fontId="24" fillId="10" borderId="49" xfId="3" applyFont="1" applyFill="1" applyBorder="1" applyAlignment="1">
      <alignment vertical="center"/>
    </xf>
    <xf numFmtId="9" fontId="23" fillId="10" borderId="45" xfId="3" applyFont="1" applyFill="1" applyBorder="1" applyAlignment="1">
      <alignment vertical="center"/>
    </xf>
    <xf numFmtId="9" fontId="24" fillId="10" borderId="46" xfId="3" applyFont="1" applyFill="1" applyBorder="1" applyAlignment="1">
      <alignment vertical="center"/>
    </xf>
    <xf numFmtId="0" fontId="25" fillId="0" borderId="65" xfId="0" applyFont="1" applyBorder="1" applyAlignment="1">
      <alignment horizontal="justify" vertical="center" wrapText="1"/>
    </xf>
    <xf numFmtId="0" fontId="25" fillId="0" borderId="66" xfId="0" applyFont="1" applyBorder="1" applyAlignment="1">
      <alignment horizontal="justify" vertical="center" wrapText="1"/>
    </xf>
    <xf numFmtId="0" fontId="23" fillId="10" borderId="67" xfId="0" applyFont="1" applyFill="1" applyBorder="1" applyAlignment="1">
      <alignment vertical="center"/>
    </xf>
    <xf numFmtId="0" fontId="23" fillId="10" borderId="0" xfId="0" applyFont="1" applyFill="1" applyBorder="1" applyAlignment="1">
      <alignment horizontal="justify" vertical="center"/>
    </xf>
    <xf numFmtId="0" fontId="26" fillId="10" borderId="0" xfId="0" applyFont="1" applyFill="1" applyBorder="1" applyAlignment="1">
      <alignment vertical="center"/>
    </xf>
    <xf numFmtId="0" fontId="16" fillId="16" borderId="64" xfId="0" applyFont="1" applyFill="1" applyBorder="1" applyAlignment="1" applyProtection="1">
      <alignment horizontal="justify" vertical="center" wrapText="1"/>
    </xf>
    <xf numFmtId="1" fontId="27" fillId="0" borderId="64" xfId="3" applyNumberFormat="1" applyFont="1" applyFill="1" applyBorder="1" applyAlignment="1">
      <alignment vertical="center"/>
    </xf>
    <xf numFmtId="0" fontId="14" fillId="0" borderId="0" xfId="0" applyFont="1"/>
    <xf numFmtId="0" fontId="23" fillId="17" borderId="64" xfId="0" applyFont="1" applyFill="1" applyBorder="1" applyAlignment="1">
      <alignment horizontal="center" vertical="center"/>
    </xf>
    <xf numFmtId="9" fontId="36" fillId="17" borderId="64" xfId="6" applyNumberFormat="1" applyFont="1" applyFill="1" applyBorder="1" applyAlignment="1">
      <alignment horizontal="center" vertical="center" wrapText="1"/>
    </xf>
    <xf numFmtId="0" fontId="36" fillId="17" borderId="64" xfId="0" applyFont="1" applyFill="1" applyBorder="1" applyAlignment="1">
      <alignment horizontal="center" vertical="center"/>
    </xf>
    <xf numFmtId="0" fontId="23" fillId="17" borderId="64" xfId="0" applyFont="1" applyFill="1" applyBorder="1" applyAlignment="1">
      <alignment vertical="center" wrapText="1"/>
    </xf>
    <xf numFmtId="0" fontId="23" fillId="17" borderId="64" xfId="0" applyFont="1" applyFill="1" applyBorder="1" applyAlignment="1">
      <alignment horizontal="center" vertical="center" wrapText="1"/>
    </xf>
    <xf numFmtId="0" fontId="14" fillId="18" borderId="64" xfId="0" applyFont="1" applyFill="1" applyBorder="1" applyAlignment="1" applyProtection="1">
      <alignment horizontal="justify" vertical="center" wrapText="1"/>
    </xf>
    <xf numFmtId="2" fontId="14" fillId="18" borderId="64" xfId="2" quotePrefix="1" applyNumberFormat="1" applyFont="1" applyFill="1" applyBorder="1" applyAlignment="1">
      <alignment horizontal="justify" vertical="center" wrapText="1"/>
    </xf>
    <xf numFmtId="166" fontId="14" fillId="18" borderId="64" xfId="2" applyNumberFormat="1" applyFont="1" applyFill="1" applyBorder="1" applyAlignment="1">
      <alignment horizontal="justify" vertical="center" wrapText="1"/>
    </xf>
    <xf numFmtId="43" fontId="35" fillId="18" borderId="64" xfId="2" applyFont="1" applyFill="1" applyBorder="1" applyAlignment="1">
      <alignment horizontal="center" vertical="center" wrapText="1"/>
    </xf>
    <xf numFmtId="9" fontId="14" fillId="18" borderId="64" xfId="3" applyFont="1" applyFill="1" applyBorder="1" applyAlignment="1">
      <alignment horizontal="center" vertical="center"/>
    </xf>
    <xf numFmtId="9" fontId="14" fillId="13" borderId="64" xfId="3" applyFont="1" applyFill="1" applyBorder="1" applyAlignment="1">
      <alignment horizontal="center" vertical="center"/>
    </xf>
    <xf numFmtId="0" fontId="23" fillId="0" borderId="0" xfId="0" applyFont="1" applyFill="1" applyAlignment="1">
      <alignment vertical="center" wrapText="1"/>
    </xf>
    <xf numFmtId="0" fontId="12" fillId="0" borderId="68" xfId="0" applyFont="1" applyBorder="1" applyAlignment="1">
      <alignment horizontal="justify" vertical="center" wrapText="1"/>
    </xf>
    <xf numFmtId="0" fontId="12" fillId="0" borderId="69" xfId="0" applyFont="1" applyBorder="1" applyAlignment="1">
      <alignment horizontal="justify" vertical="center" wrapText="1"/>
    </xf>
    <xf numFmtId="1" fontId="31" fillId="17" borderId="64" xfId="0" applyNumberFormat="1" applyFont="1" applyFill="1" applyBorder="1" applyAlignment="1">
      <alignment horizontal="center" vertical="center"/>
    </xf>
    <xf numFmtId="166" fontId="23" fillId="17" borderId="64" xfId="0" applyNumberFormat="1" applyFont="1" applyFill="1" applyBorder="1" applyAlignment="1">
      <alignment horizontal="justify" vertical="center" wrapText="1"/>
    </xf>
    <xf numFmtId="0" fontId="16" fillId="17" borderId="64" xfId="0" applyFont="1" applyFill="1" applyBorder="1" applyAlignment="1">
      <alignment horizontal="center" vertical="center" wrapText="1"/>
    </xf>
    <xf numFmtId="1" fontId="16" fillId="17" borderId="64" xfId="0" applyNumberFormat="1" applyFont="1" applyFill="1" applyBorder="1" applyAlignment="1">
      <alignment horizontal="center" vertical="center" wrapText="1"/>
    </xf>
    <xf numFmtId="1" fontId="41" fillId="17" borderId="64" xfId="0" applyNumberFormat="1" applyFont="1" applyFill="1" applyBorder="1" applyAlignment="1">
      <alignment horizontal="center" vertical="center" wrapText="1"/>
    </xf>
    <xf numFmtId="0" fontId="10" fillId="0" borderId="0" xfId="0" applyFont="1" applyAlignment="1">
      <alignment horizontal="justify"/>
    </xf>
    <xf numFmtId="0" fontId="42" fillId="0" borderId="0" xfId="0" applyFont="1"/>
    <xf numFmtId="43" fontId="14" fillId="18" borderId="64" xfId="2" applyNumberFormat="1" applyFont="1" applyFill="1" applyBorder="1" applyAlignment="1">
      <alignment horizontal="justify" vertical="center" wrapText="1"/>
    </xf>
    <xf numFmtId="2" fontId="16" fillId="17" borderId="64" xfId="0" applyNumberFormat="1" applyFont="1" applyFill="1" applyBorder="1" applyAlignment="1">
      <alignment horizontal="center" vertical="center" wrapText="1"/>
    </xf>
    <xf numFmtId="2" fontId="23" fillId="17" borderId="64" xfId="0" applyNumberFormat="1" applyFont="1" applyFill="1" applyBorder="1" applyAlignment="1">
      <alignment vertical="center" wrapText="1"/>
    </xf>
    <xf numFmtId="1" fontId="16" fillId="17" borderId="64" xfId="0" applyNumberFormat="1" applyFont="1" applyFill="1" applyBorder="1" applyAlignment="1">
      <alignment vertical="center" wrapText="1"/>
    </xf>
    <xf numFmtId="0" fontId="23" fillId="17" borderId="64" xfId="0" applyFont="1" applyFill="1" applyBorder="1" applyAlignment="1" applyProtection="1">
      <alignment horizontal="center" vertical="center" wrapText="1"/>
      <protection locked="0"/>
    </xf>
    <xf numFmtId="0" fontId="12" fillId="18" borderId="64" xfId="0" applyFont="1" applyFill="1" applyBorder="1" applyAlignment="1">
      <alignment horizontal="justify" vertical="center" wrapText="1"/>
    </xf>
    <xf numFmtId="167" fontId="14" fillId="18" borderId="64" xfId="2" applyNumberFormat="1" applyFont="1" applyFill="1" applyBorder="1" applyAlignment="1">
      <alignment horizontal="justify" vertical="center" wrapText="1"/>
    </xf>
    <xf numFmtId="43" fontId="14" fillId="18" borderId="64" xfId="2" applyFont="1" applyFill="1" applyBorder="1" applyAlignment="1">
      <alignment horizontal="justify" vertical="center" wrapText="1"/>
    </xf>
    <xf numFmtId="1" fontId="35" fillId="18" borderId="64" xfId="2" applyNumberFormat="1" applyFont="1" applyFill="1" applyBorder="1" applyAlignment="1">
      <alignment horizontal="center" vertical="center" wrapText="1"/>
    </xf>
    <xf numFmtId="9" fontId="23" fillId="18" borderId="64" xfId="3" applyFont="1" applyFill="1" applyBorder="1" applyAlignment="1">
      <alignment horizontal="center" vertical="center"/>
    </xf>
    <xf numFmtId="9" fontId="24" fillId="13" borderId="64" xfId="3" applyFont="1" applyFill="1" applyBorder="1" applyAlignment="1">
      <alignment vertical="center"/>
    </xf>
    <xf numFmtId="0" fontId="43" fillId="18" borderId="64" xfId="0" applyFont="1" applyFill="1" applyBorder="1" applyAlignment="1">
      <alignment horizontal="justify" vertical="center" wrapText="1"/>
    </xf>
    <xf numFmtId="1" fontId="32" fillId="16" borderId="64" xfId="0" applyNumberFormat="1" applyFont="1" applyFill="1" applyBorder="1" applyAlignment="1">
      <alignment horizontal="center" vertical="center"/>
    </xf>
    <xf numFmtId="0" fontId="23" fillId="16" borderId="64" xfId="0" applyFont="1" applyFill="1" applyBorder="1" applyAlignment="1">
      <alignment horizontal="center" vertical="center" wrapText="1"/>
    </xf>
    <xf numFmtId="0" fontId="16" fillId="16" borderId="64" xfId="0" applyFont="1" applyFill="1" applyBorder="1" applyAlignment="1">
      <alignment horizontal="center" vertical="center" wrapText="1"/>
    </xf>
    <xf numFmtId="1" fontId="16" fillId="16" borderId="64" xfId="0" applyNumberFormat="1" applyFont="1" applyFill="1" applyBorder="1" applyAlignment="1">
      <alignment horizontal="center" vertical="center" wrapText="1"/>
    </xf>
    <xf numFmtId="1" fontId="41" fillId="16" borderId="64" xfId="0" applyNumberFormat="1" applyFont="1" applyFill="1" applyBorder="1" applyAlignment="1">
      <alignment horizontal="center" vertical="center" wrapText="1"/>
    </xf>
    <xf numFmtId="9" fontId="24" fillId="10" borderId="0" xfId="3" applyFont="1" applyFill="1" applyBorder="1" applyAlignment="1">
      <alignment horizontal="left" vertical="center"/>
    </xf>
    <xf numFmtId="9" fontId="44" fillId="10" borderId="0" xfId="3" applyFont="1" applyFill="1" applyBorder="1" applyAlignment="1">
      <alignment horizontal="center" vertical="center"/>
    </xf>
    <xf numFmtId="166" fontId="24" fillId="0" borderId="2" xfId="2" applyNumberFormat="1" applyFont="1" applyFill="1" applyBorder="1" applyAlignment="1">
      <alignment vertical="center"/>
    </xf>
    <xf numFmtId="9" fontId="24" fillId="10" borderId="0" xfId="3" applyFont="1" applyFill="1" applyBorder="1" applyAlignment="1">
      <alignment vertical="center" wrapText="1"/>
    </xf>
    <xf numFmtId="9" fontId="24" fillId="0" borderId="2" xfId="3" applyFont="1" applyFill="1" applyBorder="1" applyAlignment="1">
      <alignment vertical="center"/>
    </xf>
    <xf numFmtId="9" fontId="24" fillId="10" borderId="0" xfId="3" applyFont="1" applyFill="1" applyBorder="1" applyAlignment="1">
      <alignment horizontal="center" vertical="center"/>
    </xf>
    <xf numFmtId="9" fontId="44" fillId="10" borderId="0" xfId="3" applyFont="1" applyFill="1" applyBorder="1" applyAlignment="1">
      <alignment vertical="center"/>
    </xf>
    <xf numFmtId="9" fontId="23" fillId="10" borderId="47" xfId="3" applyFont="1" applyFill="1" applyBorder="1" applyAlignment="1">
      <alignment vertical="center"/>
    </xf>
    <xf numFmtId="9" fontId="44" fillId="10" borderId="26" xfId="3" applyFont="1" applyFill="1" applyBorder="1" applyAlignment="1">
      <alignment vertical="center"/>
    </xf>
    <xf numFmtId="9" fontId="24" fillId="10" borderId="26" xfId="3" applyFont="1" applyFill="1" applyBorder="1" applyAlignment="1">
      <alignment vertical="center"/>
    </xf>
    <xf numFmtId="9" fontId="24" fillId="10" borderId="26" xfId="3" applyFont="1" applyFill="1" applyBorder="1" applyAlignment="1">
      <alignment vertical="center" wrapText="1"/>
    </xf>
    <xf numFmtId="9" fontId="24" fillId="10" borderId="48" xfId="3" applyFont="1" applyFill="1" applyBorder="1" applyAlignment="1">
      <alignment vertical="center"/>
    </xf>
    <xf numFmtId="0" fontId="23" fillId="0" borderId="0" xfId="0" applyFont="1" applyFill="1" applyBorder="1" applyAlignment="1">
      <alignment vertical="center"/>
    </xf>
    <xf numFmtId="0" fontId="23" fillId="0" borderId="0" xfId="0" applyFont="1" applyFill="1" applyBorder="1" applyAlignment="1">
      <alignment horizontal="justify" vertical="center"/>
    </xf>
    <xf numFmtId="9" fontId="23" fillId="0" borderId="0" xfId="3" applyFont="1" applyFill="1" applyBorder="1" applyAlignment="1">
      <alignment vertical="center"/>
    </xf>
    <xf numFmtId="166" fontId="23" fillId="0" borderId="0" xfId="0" applyNumberFormat="1" applyFont="1" applyFill="1" applyBorder="1" applyAlignment="1">
      <alignment vertical="center"/>
    </xf>
    <xf numFmtId="9" fontId="23" fillId="10" borderId="9" xfId="3" applyFont="1" applyFill="1" applyBorder="1" applyAlignment="1">
      <alignment vertical="center"/>
    </xf>
    <xf numFmtId="0" fontId="14" fillId="6" borderId="70" xfId="0" applyFont="1" applyFill="1" applyBorder="1" applyAlignment="1" applyProtection="1">
      <alignment vertical="center" wrapText="1"/>
    </xf>
    <xf numFmtId="0" fontId="14" fillId="6" borderId="50" xfId="0" applyFont="1" applyFill="1" applyBorder="1" applyAlignment="1" applyProtection="1">
      <alignment horizontal="left" vertical="center" wrapText="1"/>
    </xf>
    <xf numFmtId="0" fontId="23" fillId="0" borderId="61" xfId="0" applyFont="1" applyFill="1" applyBorder="1" applyAlignment="1">
      <alignment vertical="center"/>
    </xf>
    <xf numFmtId="0" fontId="24" fillId="17" borderId="0" xfId="0" applyFont="1" applyFill="1" applyBorder="1" applyAlignment="1">
      <alignment vertical="center" wrapText="1"/>
    </xf>
    <xf numFmtId="0" fontId="23" fillId="17" borderId="0" xfId="0" applyFont="1" applyFill="1" applyBorder="1" applyAlignment="1">
      <alignment vertical="center"/>
    </xf>
    <xf numFmtId="0" fontId="23" fillId="17" borderId="52" xfId="0" applyFont="1" applyFill="1" applyBorder="1" applyAlignment="1">
      <alignment vertical="center"/>
    </xf>
    <xf numFmtId="0" fontId="23" fillId="17" borderId="55" xfId="0" applyFont="1" applyFill="1" applyBorder="1" applyAlignment="1">
      <alignment vertical="center"/>
    </xf>
    <xf numFmtId="0" fontId="24" fillId="17" borderId="52" xfId="0" applyFont="1" applyFill="1" applyBorder="1" applyAlignment="1">
      <alignment vertical="center" wrapText="1"/>
    </xf>
    <xf numFmtId="0" fontId="24" fillId="17" borderId="53" xfId="0" applyFont="1" applyFill="1" applyBorder="1" applyAlignment="1">
      <alignment vertical="center" wrapText="1"/>
    </xf>
    <xf numFmtId="0" fontId="24" fillId="17" borderId="56" xfId="0" applyFont="1" applyFill="1" applyBorder="1" applyAlignment="1">
      <alignment vertical="center" wrapText="1"/>
    </xf>
    <xf numFmtId="0" fontId="24" fillId="17" borderId="55" xfId="0" applyFont="1" applyFill="1" applyBorder="1" applyAlignment="1">
      <alignment vertical="center" wrapText="1"/>
    </xf>
    <xf numFmtId="0" fontId="24" fillId="17" borderId="59" xfId="0" applyFont="1" applyFill="1" applyBorder="1" applyAlignment="1">
      <alignment vertical="center" wrapText="1"/>
    </xf>
    <xf numFmtId="0" fontId="24" fillId="17" borderId="52" xfId="0" applyFont="1" applyFill="1" applyBorder="1" applyAlignment="1">
      <alignment horizontal="center" vertical="center" wrapText="1"/>
    </xf>
    <xf numFmtId="1" fontId="27" fillId="0" borderId="61" xfId="3" applyNumberFormat="1" applyFont="1" applyFill="1" applyBorder="1" applyAlignment="1">
      <alignment vertical="center"/>
    </xf>
    <xf numFmtId="0" fontId="23" fillId="10" borderId="51" xfId="0" applyFont="1" applyFill="1" applyBorder="1" applyAlignment="1">
      <alignment vertical="center"/>
    </xf>
    <xf numFmtId="0" fontId="23" fillId="10" borderId="52" xfId="0" applyFont="1" applyFill="1" applyBorder="1" applyAlignment="1">
      <alignment vertical="center"/>
    </xf>
    <xf numFmtId="0" fontId="23" fillId="10" borderId="52" xfId="0" applyFont="1" applyFill="1" applyBorder="1" applyAlignment="1">
      <alignment horizontal="justify" vertical="center"/>
    </xf>
    <xf numFmtId="9" fontId="23" fillId="10" borderId="52" xfId="3" applyFont="1" applyFill="1" applyBorder="1" applyAlignment="1">
      <alignment vertical="center"/>
    </xf>
    <xf numFmtId="9" fontId="23" fillId="10" borderId="53" xfId="3" applyFont="1" applyFill="1" applyBorder="1" applyAlignment="1">
      <alignment vertical="center"/>
    </xf>
    <xf numFmtId="0" fontId="26" fillId="10" borderId="54" xfId="0" applyFont="1" applyFill="1" applyBorder="1" applyAlignment="1">
      <alignment vertical="center"/>
    </xf>
    <xf numFmtId="9" fontId="23" fillId="10" borderId="56" xfId="3" applyFont="1" applyFill="1" applyBorder="1" applyAlignment="1">
      <alignment vertical="center"/>
    </xf>
    <xf numFmtId="0" fontId="23" fillId="10" borderId="54" xfId="0" applyFont="1" applyFill="1" applyBorder="1" applyAlignment="1">
      <alignment vertical="center"/>
    </xf>
    <xf numFmtId="0" fontId="24" fillId="0" borderId="61" xfId="0" applyFont="1" applyFill="1" applyBorder="1" applyAlignment="1">
      <alignment vertical="center" wrapText="1"/>
    </xf>
    <xf numFmtId="0" fontId="14" fillId="17" borderId="61" xfId="0" applyFont="1" applyFill="1" applyBorder="1" applyAlignment="1" applyProtection="1">
      <alignment vertical="center" wrapText="1"/>
    </xf>
    <xf numFmtId="0" fontId="14" fillId="17" borderId="61" xfId="0" applyFont="1" applyFill="1" applyBorder="1" applyAlignment="1" applyProtection="1">
      <alignment horizontal="left" vertical="center" wrapText="1"/>
    </xf>
    <xf numFmtId="2" fontId="0" fillId="0" borderId="0" xfId="0" applyNumberFormat="1"/>
    <xf numFmtId="0" fontId="4" fillId="5" borderId="28"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3" borderId="35" xfId="0" applyFont="1" applyFill="1" applyBorder="1" applyAlignment="1">
      <alignment horizontal="center" vertical="center" textRotation="90" wrapText="1"/>
    </xf>
    <xf numFmtId="0" fontId="3" fillId="3" borderId="36" xfId="0" applyFont="1" applyFill="1" applyBorder="1" applyAlignment="1">
      <alignment horizontal="center" vertical="center" textRotation="90" wrapText="1"/>
    </xf>
    <xf numFmtId="0" fontId="3" fillId="3" borderId="5" xfId="0" applyFont="1" applyFill="1" applyBorder="1" applyAlignment="1">
      <alignment horizontal="center" vertical="center" textRotation="90" wrapText="1"/>
    </xf>
    <xf numFmtId="0" fontId="4" fillId="3" borderId="28"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5" borderId="1" xfId="0" applyFont="1" applyFill="1" applyBorder="1" applyAlignment="1">
      <alignment horizontal="left" vertical="center" wrapText="1"/>
    </xf>
    <xf numFmtId="0" fontId="4" fillId="7" borderId="1" xfId="0" applyFont="1" applyFill="1" applyBorder="1" applyAlignment="1">
      <alignment horizontal="left" vertical="center" wrapText="1"/>
    </xf>
    <xf numFmtId="0" fontId="3" fillId="2" borderId="36" xfId="0" applyFont="1" applyFill="1" applyBorder="1" applyAlignment="1">
      <alignment horizontal="center" vertical="center" textRotation="90" wrapText="1"/>
    </xf>
    <xf numFmtId="0" fontId="3" fillId="2" borderId="5" xfId="0" applyFont="1" applyFill="1" applyBorder="1" applyAlignment="1">
      <alignment horizontal="center" vertical="center" textRotation="90" wrapText="1"/>
    </xf>
    <xf numFmtId="0" fontId="9" fillId="6" borderId="18"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1" fillId="9" borderId="40" xfId="0" applyFont="1" applyFill="1" applyBorder="1" applyAlignment="1">
      <alignment horizontal="center" vertical="center" wrapText="1"/>
    </xf>
    <xf numFmtId="0" fontId="11" fillId="9" borderId="41" xfId="0" applyFont="1" applyFill="1" applyBorder="1" applyAlignment="1">
      <alignment horizontal="center" vertical="center" wrapText="1"/>
    </xf>
    <xf numFmtId="0" fontId="11" fillId="9" borderId="42" xfId="0" applyFont="1" applyFill="1" applyBorder="1" applyAlignment="1">
      <alignment horizontal="center" vertical="center" wrapText="1"/>
    </xf>
    <xf numFmtId="0" fontId="11" fillId="9" borderId="2" xfId="0" applyFont="1" applyFill="1" applyBorder="1" applyAlignment="1">
      <alignment horizontal="center" vertical="center"/>
    </xf>
    <xf numFmtId="0" fontId="9" fillId="11" borderId="28" xfId="0" applyFont="1" applyFill="1" applyBorder="1" applyAlignment="1">
      <alignment horizontal="left" vertical="center" wrapText="1"/>
    </xf>
    <xf numFmtId="0" fontId="9" fillId="11" borderId="29" xfId="0" applyFont="1" applyFill="1" applyBorder="1" applyAlignment="1">
      <alignment horizontal="left" vertical="center" wrapText="1"/>
    </xf>
    <xf numFmtId="0" fontId="11" fillId="9" borderId="43" xfId="0" applyFont="1" applyFill="1" applyBorder="1" applyAlignment="1">
      <alignment horizontal="center" vertical="center" wrapText="1"/>
    </xf>
    <xf numFmtId="0" fontId="11" fillId="9" borderId="44" xfId="0" applyFont="1" applyFill="1" applyBorder="1" applyAlignment="1">
      <alignment horizontal="center" vertical="center" wrapText="1"/>
    </xf>
    <xf numFmtId="0" fontId="11" fillId="9" borderId="45" xfId="0" applyFont="1" applyFill="1" applyBorder="1" applyAlignment="1">
      <alignment horizontal="center" vertical="center" wrapText="1"/>
    </xf>
    <xf numFmtId="0" fontId="11" fillId="9" borderId="0" xfId="0" applyFont="1" applyFill="1" applyBorder="1" applyAlignment="1">
      <alignment horizontal="center" vertical="center" wrapText="1"/>
    </xf>
    <xf numFmtId="0" fontId="11" fillId="9" borderId="46" xfId="0" applyFont="1" applyFill="1" applyBorder="1" applyAlignment="1">
      <alignment horizontal="center" vertical="center" wrapText="1"/>
    </xf>
    <xf numFmtId="0" fontId="11" fillId="9" borderId="47" xfId="0" applyFont="1" applyFill="1" applyBorder="1" applyAlignment="1">
      <alignment horizontal="center" vertical="center" wrapText="1"/>
    </xf>
    <xf numFmtId="0" fontId="11" fillId="9" borderId="26" xfId="0" applyFont="1" applyFill="1" applyBorder="1" applyAlignment="1">
      <alignment horizontal="center" vertical="center" wrapText="1"/>
    </xf>
    <xf numFmtId="0" fontId="11" fillId="9" borderId="48"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9" fillId="11" borderId="2" xfId="0" applyFont="1" applyFill="1" applyBorder="1" applyAlignment="1">
      <alignment horizontal="center" vertical="center"/>
    </xf>
    <xf numFmtId="0" fontId="11" fillId="9" borderId="49" xfId="0" applyFont="1" applyFill="1" applyBorder="1" applyAlignment="1">
      <alignment horizontal="center" vertical="center" wrapText="1"/>
    </xf>
    <xf numFmtId="0" fontId="11" fillId="11" borderId="40" xfId="0" applyFont="1" applyFill="1" applyBorder="1" applyAlignment="1">
      <alignment horizontal="center" vertical="center" wrapText="1"/>
    </xf>
    <xf numFmtId="0" fontId="11" fillId="11" borderId="41" xfId="0" applyFont="1" applyFill="1" applyBorder="1" applyAlignment="1">
      <alignment horizontal="center" vertical="center" wrapText="1"/>
    </xf>
    <xf numFmtId="0" fontId="11" fillId="11" borderId="42" xfId="0" applyFont="1" applyFill="1" applyBorder="1" applyAlignment="1">
      <alignment horizontal="center" vertical="center" wrapText="1"/>
    </xf>
    <xf numFmtId="0" fontId="9" fillId="11" borderId="28" xfId="0" applyFont="1" applyFill="1" applyBorder="1" applyAlignment="1">
      <alignment horizontal="center" vertical="center" wrapText="1"/>
    </xf>
    <xf numFmtId="0" fontId="9" fillId="11" borderId="29" xfId="0" applyFont="1" applyFill="1" applyBorder="1" applyAlignment="1">
      <alignment horizontal="center" vertical="center" wrapText="1"/>
    </xf>
    <xf numFmtId="0" fontId="9" fillId="11" borderId="30" xfId="0" applyFont="1" applyFill="1" applyBorder="1" applyAlignment="1">
      <alignment horizontal="center" vertical="center" wrapText="1"/>
    </xf>
    <xf numFmtId="0" fontId="9" fillId="12" borderId="28" xfId="0" applyFont="1" applyFill="1" applyBorder="1" applyAlignment="1">
      <alignment horizontal="left" vertical="center" wrapText="1"/>
    </xf>
    <xf numFmtId="0" fontId="9" fillId="12" borderId="29" xfId="0" applyFont="1" applyFill="1" applyBorder="1" applyAlignment="1">
      <alignment horizontal="left" vertical="center" wrapText="1"/>
    </xf>
    <xf numFmtId="0" fontId="9" fillId="0" borderId="28" xfId="0" applyFont="1" applyFill="1" applyBorder="1" applyAlignment="1">
      <alignment horizontal="left" vertical="center" wrapText="1"/>
    </xf>
    <xf numFmtId="0" fontId="9" fillId="0" borderId="29" xfId="0" applyFont="1" applyFill="1" applyBorder="1" applyAlignment="1">
      <alignment horizontal="left" vertical="center" wrapText="1"/>
    </xf>
    <xf numFmtId="1" fontId="17" fillId="9" borderId="43" xfId="0" applyNumberFormat="1" applyFont="1" applyFill="1" applyBorder="1" applyAlignment="1">
      <alignment horizontal="center" vertical="center" wrapText="1"/>
    </xf>
    <xf numFmtId="1" fontId="17" fillId="9" borderId="44" xfId="0" applyNumberFormat="1" applyFont="1" applyFill="1" applyBorder="1" applyAlignment="1">
      <alignment horizontal="center" vertical="center" wrapText="1"/>
    </xf>
    <xf numFmtId="1" fontId="17" fillId="9" borderId="49" xfId="0" applyNumberFormat="1" applyFont="1" applyFill="1" applyBorder="1" applyAlignment="1">
      <alignment horizontal="center" vertical="center" wrapText="1"/>
    </xf>
    <xf numFmtId="1" fontId="17" fillId="9" borderId="45" xfId="0" applyNumberFormat="1" applyFont="1" applyFill="1" applyBorder="1" applyAlignment="1">
      <alignment horizontal="center" vertical="center" wrapText="1"/>
    </xf>
    <xf numFmtId="1" fontId="17" fillId="9" borderId="0" xfId="0" applyNumberFormat="1" applyFont="1" applyFill="1" applyBorder="1" applyAlignment="1">
      <alignment horizontal="center" vertical="center" wrapText="1"/>
    </xf>
    <xf numFmtId="1" fontId="17" fillId="9" borderId="46" xfId="0" applyNumberFormat="1" applyFont="1" applyFill="1" applyBorder="1" applyAlignment="1">
      <alignment horizontal="center" vertical="center" wrapText="1"/>
    </xf>
    <xf numFmtId="1" fontId="17" fillId="9" borderId="47" xfId="0" applyNumberFormat="1" applyFont="1" applyFill="1" applyBorder="1" applyAlignment="1">
      <alignment horizontal="center" vertical="center" wrapText="1"/>
    </xf>
    <xf numFmtId="1" fontId="17" fillId="9" borderId="26" xfId="0" applyNumberFormat="1" applyFont="1" applyFill="1" applyBorder="1" applyAlignment="1">
      <alignment horizontal="center" vertical="center" wrapText="1"/>
    </xf>
    <xf numFmtId="1" fontId="17" fillId="9" borderId="48" xfId="0" applyNumberFormat="1" applyFont="1" applyFill="1" applyBorder="1" applyAlignment="1">
      <alignment horizontal="center" vertical="center" wrapText="1"/>
    </xf>
    <xf numFmtId="0" fontId="11" fillId="9" borderId="28" xfId="0" applyFont="1" applyFill="1" applyBorder="1" applyAlignment="1">
      <alignment horizontal="center" vertical="center" wrapText="1"/>
    </xf>
    <xf numFmtId="0" fontId="11" fillId="9" borderId="29" xfId="0" applyFont="1" applyFill="1" applyBorder="1" applyAlignment="1">
      <alignment horizontal="center" vertical="center" wrapText="1"/>
    </xf>
    <xf numFmtId="0" fontId="11" fillId="9" borderId="30" xfId="0" applyFont="1" applyFill="1" applyBorder="1" applyAlignment="1">
      <alignment horizontal="center" vertical="center" wrapText="1"/>
    </xf>
    <xf numFmtId="0" fontId="15" fillId="0" borderId="0" xfId="0" applyFont="1" applyAlignment="1">
      <alignment horizontal="center" vertical="center"/>
    </xf>
    <xf numFmtId="0" fontId="9" fillId="11" borderId="2" xfId="0" applyFont="1" applyFill="1" applyBorder="1" applyAlignment="1">
      <alignment horizontal="center" vertical="center" wrapText="1"/>
    </xf>
    <xf numFmtId="9" fontId="0" fillId="9" borderId="2" xfId="3" applyFont="1" applyFill="1" applyBorder="1" applyAlignment="1">
      <alignment horizontal="center" vertical="center"/>
    </xf>
    <xf numFmtId="0" fontId="2" fillId="9" borderId="2" xfId="0" applyFont="1" applyFill="1" applyBorder="1" applyAlignment="1">
      <alignment horizontal="center" vertical="center" wrapText="1"/>
    </xf>
    <xf numFmtId="44" fontId="0" fillId="11" borderId="2" xfId="5" applyNumberFormat="1" applyFont="1" applyFill="1" applyBorder="1" applyAlignment="1">
      <alignment horizontal="center" vertical="center"/>
    </xf>
    <xf numFmtId="0" fontId="11" fillId="0" borderId="2" xfId="0" applyFont="1" applyFill="1" applyBorder="1" applyAlignment="1">
      <alignment horizontal="center" vertical="center" wrapText="1"/>
    </xf>
    <xf numFmtId="9" fontId="11" fillId="0" borderId="2" xfId="0" applyNumberFormat="1"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4" xfId="0" applyFont="1" applyFill="1" applyBorder="1" applyAlignment="1">
      <alignment horizontal="center" vertical="center" wrapText="1"/>
    </xf>
    <xf numFmtId="0" fontId="0" fillId="6" borderId="3" xfId="0" applyFont="1" applyFill="1" applyBorder="1" applyAlignment="1">
      <alignment horizontal="center" vertical="center" wrapText="1"/>
    </xf>
    <xf numFmtId="0" fontId="0" fillId="6" borderId="29" xfId="0" applyFont="1" applyFill="1" applyBorder="1" applyAlignment="1">
      <alignment horizontal="center" vertical="center" wrapText="1"/>
    </xf>
    <xf numFmtId="0" fontId="0" fillId="6" borderId="14"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9" fillId="0" borderId="0" xfId="0" applyFont="1" applyAlignment="1">
      <alignment horizontal="center" vertical="center"/>
    </xf>
    <xf numFmtId="9" fontId="9" fillId="11" borderId="28" xfId="0" applyNumberFormat="1"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9" xfId="0" applyFont="1" applyFill="1" applyBorder="1" applyAlignment="1">
      <alignment horizontal="center" vertical="center" wrapText="1"/>
    </xf>
    <xf numFmtId="0" fontId="2" fillId="9" borderId="38" xfId="0" applyFont="1" applyFill="1" applyBorder="1" applyAlignment="1">
      <alignment horizontal="center" vertical="center" wrapText="1"/>
    </xf>
    <xf numFmtId="0" fontId="2" fillId="9" borderId="29" xfId="0" applyFont="1" applyFill="1" applyBorder="1" applyAlignment="1">
      <alignment horizontal="center" vertical="center" wrapText="1"/>
    </xf>
    <xf numFmtId="0" fontId="2" fillId="9" borderId="39" xfId="0" applyFont="1" applyFill="1" applyBorder="1" applyAlignment="1">
      <alignment horizontal="center" vertical="center" wrapText="1"/>
    </xf>
    <xf numFmtId="0" fontId="9" fillId="11" borderId="37" xfId="0" applyFont="1" applyFill="1" applyBorder="1" applyAlignment="1">
      <alignment horizontal="left" vertical="center" wrapText="1"/>
    </xf>
    <xf numFmtId="0" fontId="9" fillId="11" borderId="14" xfId="0" applyFont="1" applyFill="1" applyBorder="1" applyAlignment="1">
      <alignment horizontal="left" vertical="center" wrapText="1"/>
    </xf>
    <xf numFmtId="0" fontId="9" fillId="11" borderId="21" xfId="0" applyFont="1" applyFill="1" applyBorder="1" applyAlignment="1">
      <alignment horizontal="left" vertical="center" wrapText="1"/>
    </xf>
    <xf numFmtId="0" fontId="9" fillId="11" borderId="31" xfId="0" applyFont="1" applyFill="1" applyBorder="1" applyAlignment="1">
      <alignment horizontal="left" vertical="center" wrapText="1"/>
    </xf>
    <xf numFmtId="0" fontId="9" fillId="11" borderId="11" xfId="0" applyFont="1" applyFill="1" applyBorder="1" applyAlignment="1">
      <alignment horizontal="left" vertical="center" wrapText="1"/>
    </xf>
    <xf numFmtId="0" fontId="9" fillId="11" borderId="32" xfId="0" applyFont="1" applyFill="1" applyBorder="1" applyAlignment="1">
      <alignment horizontal="left" vertical="center" wrapText="1"/>
    </xf>
    <xf numFmtId="0" fontId="9" fillId="11" borderId="33" xfId="0" applyFont="1" applyFill="1" applyBorder="1" applyAlignment="1">
      <alignment horizontal="left" vertical="center" wrapText="1"/>
    </xf>
    <xf numFmtId="0" fontId="9" fillId="11" borderId="34" xfId="0" applyFont="1" applyFill="1" applyBorder="1" applyAlignment="1">
      <alignment horizontal="left" vertical="center" wrapText="1"/>
    </xf>
    <xf numFmtId="0" fontId="9" fillId="11" borderId="37" xfId="0" applyFont="1" applyFill="1" applyBorder="1" applyAlignment="1">
      <alignment horizontal="center" vertical="center" wrapText="1"/>
    </xf>
    <xf numFmtId="0" fontId="9" fillId="11" borderId="14" xfId="0" applyFont="1" applyFill="1" applyBorder="1" applyAlignment="1">
      <alignment horizontal="center" vertical="center" wrapText="1"/>
    </xf>
    <xf numFmtId="0" fontId="9" fillId="11" borderId="21" xfId="0" applyFont="1" applyFill="1" applyBorder="1" applyAlignment="1">
      <alignment horizontal="center" vertical="center" wrapText="1"/>
    </xf>
    <xf numFmtId="0" fontId="9" fillId="11" borderId="45" xfId="0" applyFont="1" applyFill="1" applyBorder="1" applyAlignment="1">
      <alignment horizontal="center" vertical="center" wrapText="1"/>
    </xf>
    <xf numFmtId="0" fontId="9" fillId="11" borderId="0" xfId="0" applyFont="1" applyFill="1" applyBorder="1" applyAlignment="1">
      <alignment horizontal="center" vertical="center" wrapText="1"/>
    </xf>
    <xf numFmtId="0" fontId="9" fillId="11" borderId="4" xfId="0" applyFont="1" applyFill="1" applyBorder="1" applyAlignment="1">
      <alignment horizontal="center" vertical="center" wrapText="1"/>
    </xf>
    <xf numFmtId="0" fontId="9" fillId="11" borderId="31" xfId="0" applyFont="1" applyFill="1" applyBorder="1" applyAlignment="1">
      <alignment horizontal="center" vertical="center" wrapText="1"/>
    </xf>
    <xf numFmtId="0" fontId="9" fillId="11" borderId="11" xfId="0" applyFont="1" applyFill="1" applyBorder="1" applyAlignment="1">
      <alignment horizontal="center" vertical="center" wrapText="1"/>
    </xf>
    <xf numFmtId="0" fontId="9" fillId="11" borderId="32" xfId="0" applyFont="1" applyFill="1" applyBorder="1" applyAlignment="1">
      <alignment horizontal="center" vertical="center" wrapText="1"/>
    </xf>
    <xf numFmtId="0" fontId="9" fillId="11" borderId="33"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34"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11" borderId="30" xfId="0" applyFont="1" applyFill="1" applyBorder="1" applyAlignment="1">
      <alignment horizontal="left" vertical="center" wrapText="1"/>
    </xf>
    <xf numFmtId="9" fontId="9" fillId="0" borderId="28" xfId="0" applyNumberFormat="1" applyFont="1" applyFill="1" applyBorder="1" applyAlignment="1">
      <alignment horizontal="left" vertical="center" wrapText="1"/>
    </xf>
    <xf numFmtId="0" fontId="9" fillId="0" borderId="30" xfId="0" applyFont="1" applyFill="1" applyBorder="1" applyAlignment="1">
      <alignment horizontal="left" vertical="center" wrapText="1"/>
    </xf>
    <xf numFmtId="9" fontId="46" fillId="0" borderId="2" xfId="0" applyNumberFormat="1" applyFont="1" applyFill="1" applyBorder="1" applyAlignment="1">
      <alignment horizontal="center" vertical="center" wrapText="1"/>
    </xf>
    <xf numFmtId="9" fontId="45" fillId="11" borderId="28" xfId="0" applyNumberFormat="1" applyFont="1" applyFill="1" applyBorder="1" applyAlignment="1">
      <alignment horizontal="center" vertical="center" wrapText="1"/>
    </xf>
    <xf numFmtId="0" fontId="45" fillId="11" borderId="29" xfId="0" applyFont="1" applyFill="1" applyBorder="1" applyAlignment="1">
      <alignment horizontal="center" vertical="center" wrapText="1"/>
    </xf>
    <xf numFmtId="0" fontId="45" fillId="11" borderId="30" xfId="0" applyFont="1" applyFill="1" applyBorder="1" applyAlignment="1">
      <alignment horizontal="center" vertical="center" wrapText="1"/>
    </xf>
    <xf numFmtId="0" fontId="45" fillId="11" borderId="28" xfId="0" applyFont="1" applyFill="1" applyBorder="1" applyAlignment="1">
      <alignment horizontal="left" vertical="center" wrapText="1"/>
    </xf>
    <xf numFmtId="0" fontId="45" fillId="11" borderId="29" xfId="0" applyFont="1" applyFill="1" applyBorder="1" applyAlignment="1">
      <alignment horizontal="left" vertical="center" wrapText="1"/>
    </xf>
    <xf numFmtId="9" fontId="9" fillId="0" borderId="28" xfId="0" applyNumberFormat="1" applyFont="1" applyFill="1" applyBorder="1" applyAlignment="1">
      <alignment horizontal="center" vertical="center" wrapText="1"/>
    </xf>
    <xf numFmtId="0" fontId="35" fillId="14" borderId="54" xfId="0" applyFont="1" applyFill="1" applyBorder="1" applyAlignment="1">
      <alignment horizontal="right" vertical="center" wrapText="1"/>
    </xf>
    <xf numFmtId="0" fontId="35" fillId="14" borderId="56" xfId="0" applyFont="1" applyFill="1" applyBorder="1" applyAlignment="1">
      <alignment horizontal="right" vertical="center" wrapText="1"/>
    </xf>
    <xf numFmtId="0" fontId="35" fillId="14" borderId="0" xfId="0" applyFont="1" applyFill="1" applyBorder="1" applyAlignment="1">
      <alignment horizontal="right" vertical="center"/>
    </xf>
    <xf numFmtId="0" fontId="35" fillId="14" borderId="56" xfId="0" applyFont="1" applyFill="1" applyBorder="1" applyAlignment="1">
      <alignment horizontal="right" vertical="center"/>
    </xf>
    <xf numFmtId="0" fontId="30" fillId="13" borderId="51" xfId="0" applyFont="1" applyFill="1" applyBorder="1" applyAlignment="1">
      <alignment horizontal="center" vertical="center"/>
    </xf>
    <xf numFmtId="0" fontId="30" fillId="13" borderId="52" xfId="0" applyFont="1" applyFill="1" applyBorder="1" applyAlignment="1">
      <alignment horizontal="center" vertical="center"/>
    </xf>
    <xf numFmtId="0" fontId="30" fillId="13" borderId="53" xfId="0" applyFont="1" applyFill="1" applyBorder="1" applyAlignment="1">
      <alignment horizontal="center" vertical="center"/>
    </xf>
    <xf numFmtId="0" fontId="35" fillId="14" borderId="60" xfId="0" applyFont="1" applyFill="1" applyBorder="1" applyAlignment="1">
      <alignment horizontal="center" vertical="center"/>
    </xf>
    <xf numFmtId="0" fontId="35" fillId="14" borderId="61" xfId="0" applyFont="1" applyFill="1" applyBorder="1" applyAlignment="1">
      <alignment horizontal="center" vertical="center"/>
    </xf>
    <xf numFmtId="0" fontId="35" fillId="14" borderId="60" xfId="0" applyFont="1" applyFill="1" applyBorder="1" applyAlignment="1">
      <alignment horizontal="center" vertical="center" wrapText="1"/>
    </xf>
    <xf numFmtId="0" fontId="35" fillId="15" borderId="61" xfId="0" applyFont="1" applyFill="1" applyBorder="1" applyAlignment="1">
      <alignment horizontal="center" vertical="center" wrapText="1"/>
    </xf>
    <xf numFmtId="0" fontId="14" fillId="15" borderId="61" xfId="0" applyFont="1" applyFill="1" applyBorder="1" applyAlignment="1">
      <alignment horizontal="center" vertical="center" wrapText="1"/>
    </xf>
    <xf numFmtId="9" fontId="24" fillId="10" borderId="0" xfId="3" applyFont="1" applyFill="1" applyBorder="1" applyAlignment="1">
      <alignment horizontal="left" vertical="center"/>
    </xf>
    <xf numFmtId="9" fontId="23" fillId="17" borderId="64" xfId="3" applyFont="1" applyFill="1" applyBorder="1" applyAlignment="1">
      <alignment horizontal="center" vertical="center"/>
    </xf>
    <xf numFmtId="9" fontId="26" fillId="10" borderId="0" xfId="3" applyFont="1" applyFill="1" applyBorder="1" applyAlignment="1">
      <alignment horizontal="right" vertical="center"/>
    </xf>
    <xf numFmtId="9" fontId="26" fillId="10" borderId="46" xfId="3" applyFont="1" applyFill="1" applyBorder="1" applyAlignment="1">
      <alignment horizontal="right" vertical="center"/>
    </xf>
    <xf numFmtId="1" fontId="16" fillId="17" borderId="64" xfId="0" applyNumberFormat="1" applyFont="1" applyFill="1" applyBorder="1" applyAlignment="1">
      <alignment horizontal="center" vertical="center" wrapText="1"/>
    </xf>
    <xf numFmtId="0" fontId="23" fillId="16" borderId="64" xfId="0" applyFont="1" applyFill="1" applyBorder="1" applyAlignment="1">
      <alignment horizontal="center" vertical="center" wrapText="1"/>
    </xf>
    <xf numFmtId="1" fontId="31" fillId="16" borderId="64" xfId="0" applyNumberFormat="1" applyFont="1" applyFill="1" applyBorder="1" applyAlignment="1">
      <alignment horizontal="center" vertical="center"/>
    </xf>
    <xf numFmtId="0" fontId="23" fillId="17" borderId="64" xfId="0" applyFont="1" applyFill="1" applyBorder="1" applyAlignment="1">
      <alignment horizontal="center" vertical="center" wrapText="1"/>
    </xf>
    <xf numFmtId="1" fontId="31" fillId="17" borderId="64" xfId="0" applyNumberFormat="1" applyFont="1" applyFill="1" applyBorder="1" applyAlignment="1">
      <alignment horizontal="center" vertical="center"/>
    </xf>
    <xf numFmtId="0" fontId="26" fillId="17" borderId="64" xfId="0" applyFont="1" applyFill="1" applyBorder="1" applyAlignment="1" applyProtection="1">
      <alignment horizontal="center" vertical="center" wrapText="1"/>
      <protection locked="0"/>
    </xf>
    <xf numFmtId="0" fontId="23" fillId="17" borderId="64" xfId="0" applyFont="1" applyFill="1" applyBorder="1" applyAlignment="1">
      <alignment horizontal="center" vertical="center" textRotation="90" wrapText="1"/>
    </xf>
    <xf numFmtId="9" fontId="23" fillId="17" borderId="64" xfId="3" applyFont="1" applyFill="1" applyBorder="1" applyAlignment="1">
      <alignment horizontal="center" vertical="center" textRotation="90" wrapText="1"/>
    </xf>
    <xf numFmtId="0" fontId="23" fillId="10" borderId="64" xfId="0" applyFont="1" applyFill="1" applyBorder="1" applyAlignment="1">
      <alignment horizontal="center" vertical="center" textRotation="90" wrapText="1"/>
    </xf>
    <xf numFmtId="0" fontId="26" fillId="17" borderId="64" xfId="0" applyFont="1" applyFill="1" applyBorder="1" applyAlignment="1">
      <alignment horizontal="center" vertical="center" wrapText="1"/>
    </xf>
    <xf numFmtId="166" fontId="23" fillId="17" borderId="64" xfId="0" applyNumberFormat="1" applyFont="1" applyFill="1" applyBorder="1" applyAlignment="1">
      <alignment horizontal="center" vertical="center" textRotation="90" wrapText="1"/>
    </xf>
    <xf numFmtId="1" fontId="40" fillId="0" borderId="0" xfId="0" applyNumberFormat="1" applyFont="1" applyFill="1" applyBorder="1" applyAlignment="1">
      <alignment horizontal="center" vertical="center" wrapText="1"/>
    </xf>
    <xf numFmtId="0" fontId="16" fillId="16" borderId="64" xfId="0" applyFont="1" applyFill="1" applyBorder="1" applyAlignment="1">
      <alignment horizontal="center" vertical="center"/>
    </xf>
    <xf numFmtId="0" fontId="35" fillId="17" borderId="64" xfId="0" applyFont="1" applyFill="1" applyBorder="1" applyAlignment="1">
      <alignment horizontal="center" vertical="center" wrapText="1"/>
    </xf>
    <xf numFmtId="10" fontId="25" fillId="17" borderId="64" xfId="4" applyNumberFormat="1" applyFont="1" applyFill="1" applyBorder="1" applyAlignment="1">
      <alignment horizontal="center" vertical="center"/>
    </xf>
    <xf numFmtId="0" fontId="23" fillId="17" borderId="61" xfId="0" applyFont="1" applyFill="1" applyBorder="1" applyAlignment="1">
      <alignment horizontal="center" vertical="center" wrapText="1"/>
    </xf>
    <xf numFmtId="2" fontId="14" fillId="0" borderId="61" xfId="2" quotePrefix="1" applyNumberFormat="1" applyFont="1" applyFill="1" applyBorder="1" applyAlignment="1">
      <alignment horizontal="center" vertical="center" wrapText="1"/>
    </xf>
    <xf numFmtId="0" fontId="16" fillId="17" borderId="61" xfId="0" applyFont="1" applyFill="1" applyBorder="1" applyAlignment="1" applyProtection="1">
      <alignment horizontal="center" vertical="center"/>
      <protection locked="0"/>
    </xf>
    <xf numFmtId="0" fontId="24" fillId="17" borderId="61" xfId="0" applyFont="1" applyFill="1" applyBorder="1" applyAlignment="1">
      <alignment horizontal="center" vertical="center" wrapText="1"/>
    </xf>
    <xf numFmtId="0" fontId="24" fillId="17" borderId="62" xfId="0" applyFont="1" applyFill="1" applyBorder="1" applyAlignment="1">
      <alignment horizontal="center" vertical="center" wrapText="1"/>
    </xf>
    <xf numFmtId="0" fontId="23" fillId="17" borderId="57" xfId="0" applyFont="1" applyFill="1" applyBorder="1" applyAlignment="1">
      <alignment horizontal="center" vertical="center"/>
    </xf>
    <xf numFmtId="0" fontId="23" fillId="17" borderId="51" xfId="0" applyFont="1" applyFill="1" applyBorder="1" applyAlignment="1">
      <alignment horizontal="center" vertical="center"/>
    </xf>
    <xf numFmtId="0" fontId="23" fillId="17" borderId="52" xfId="0" applyFont="1" applyFill="1" applyBorder="1" applyAlignment="1">
      <alignment horizontal="center" vertical="center"/>
    </xf>
    <xf numFmtId="0" fontId="23" fillId="17" borderId="54" xfId="0" applyFont="1" applyFill="1" applyBorder="1" applyAlignment="1">
      <alignment horizontal="center" vertical="center"/>
    </xf>
    <xf numFmtId="0" fontId="23" fillId="17" borderId="0" xfId="0" applyFont="1" applyFill="1" applyBorder="1" applyAlignment="1">
      <alignment horizontal="center" vertical="center"/>
    </xf>
    <xf numFmtId="0" fontId="23" fillId="17" borderId="58" xfId="0" applyFont="1" applyFill="1" applyBorder="1" applyAlignment="1">
      <alignment horizontal="center" vertical="center"/>
    </xf>
    <xf numFmtId="0" fontId="23" fillId="17" borderId="55" xfId="0" applyFont="1" applyFill="1" applyBorder="1" applyAlignment="1">
      <alignment horizontal="center" vertical="center"/>
    </xf>
    <xf numFmtId="0" fontId="23" fillId="17" borderId="60" xfId="0" applyFont="1" applyFill="1" applyBorder="1" applyAlignment="1">
      <alignment horizontal="center" vertical="center"/>
    </xf>
    <xf numFmtId="2" fontId="14" fillId="6" borderId="40" xfId="2" quotePrefix="1" applyNumberFormat="1" applyFont="1" applyFill="1" applyBorder="1" applyAlignment="1">
      <alignment horizontal="center" vertical="center" wrapText="1"/>
    </xf>
    <xf numFmtId="2" fontId="14" fillId="6" borderId="41" xfId="2" quotePrefix="1" applyNumberFormat="1" applyFont="1" applyFill="1" applyBorder="1" applyAlignment="1">
      <alignment horizontal="center" vertical="center" wrapText="1"/>
    </xf>
    <xf numFmtId="2" fontId="14" fillId="6" borderId="42" xfId="2" quotePrefix="1" applyNumberFormat="1" applyFont="1" applyFill="1" applyBorder="1" applyAlignment="1">
      <alignment horizontal="center" vertical="center" wrapText="1"/>
    </xf>
    <xf numFmtId="2" fontId="14" fillId="6" borderId="47" xfId="2" quotePrefix="1" applyNumberFormat="1" applyFont="1" applyFill="1" applyBorder="1" applyAlignment="1">
      <alignment horizontal="center" vertical="center" wrapText="1"/>
    </xf>
    <xf numFmtId="2" fontId="14" fillId="6" borderId="26" xfId="2" quotePrefix="1" applyNumberFormat="1" applyFont="1" applyFill="1" applyBorder="1" applyAlignment="1">
      <alignment horizontal="center" vertical="center" wrapText="1"/>
    </xf>
    <xf numFmtId="2" fontId="14" fillId="6" borderId="48" xfId="2" quotePrefix="1" applyNumberFormat="1" applyFont="1" applyFill="1" applyBorder="1" applyAlignment="1">
      <alignment horizontal="center" vertical="center" wrapText="1"/>
    </xf>
  </cellXfs>
  <cellStyles count="7">
    <cellStyle name="Collegamento ipertestuale" xfId="1" builtinId="8"/>
    <cellStyle name="Migliaia" xfId="2" builtinId="3"/>
    <cellStyle name="Migliaia [0]" xfId="6" builtinId="6"/>
    <cellStyle name="Normale" xfId="0" builtinId="0"/>
    <cellStyle name="Percentuale" xfId="3" builtinId="5"/>
    <cellStyle name="Percentuale 2" xfId="4"/>
    <cellStyle name="Valuta" xfId="5" builtinId="4"/>
  </cellStyles>
  <dxfs count="244">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Performance 2019</a:t>
            </a:r>
          </a:p>
        </c:rich>
      </c:tx>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v>Performance 2019</c:v>
          </c:tx>
          <c:invertIfNegative val="0"/>
          <c:cat>
            <c:numRef>
              <c:f>Grafici!$A$1:$F$1</c:f>
              <c:numCache>
                <c:formatCode>General</c:formatCode>
                <c:ptCount val="6"/>
                <c:pt idx="0">
                  <c:v>0</c:v>
                </c:pt>
                <c:pt idx="1">
                  <c:v>0</c:v>
                </c:pt>
                <c:pt idx="2">
                  <c:v>0</c:v>
                </c:pt>
                <c:pt idx="3">
                  <c:v>0</c:v>
                </c:pt>
                <c:pt idx="4">
                  <c:v>0</c:v>
                </c:pt>
                <c:pt idx="5">
                  <c:v>0</c:v>
                </c:pt>
              </c:numCache>
            </c:numRef>
          </c:cat>
          <c:val>
            <c:numRef>
              <c:f>Grafici!$A$1:$F$1</c:f>
              <c:numCache>
                <c:formatCode>General</c:formatCode>
                <c:ptCount val="6"/>
                <c:pt idx="0">
                  <c:v>0</c:v>
                </c:pt>
                <c:pt idx="1">
                  <c:v>0</c:v>
                </c:pt>
                <c:pt idx="2">
                  <c:v>0</c:v>
                </c:pt>
                <c:pt idx="3">
                  <c:v>0</c:v>
                </c:pt>
                <c:pt idx="4">
                  <c:v>0</c:v>
                </c:pt>
                <c:pt idx="5">
                  <c:v>0</c:v>
                </c:pt>
              </c:numCache>
            </c:numRef>
          </c:val>
        </c:ser>
        <c:ser>
          <c:idx val="1"/>
          <c:order val="1"/>
          <c:invertIfNegative val="0"/>
          <c:cat>
            <c:numRef>
              <c:f>Grafici!$A$1:$F$1</c:f>
              <c:numCache>
                <c:formatCode>General</c:formatCode>
                <c:ptCount val="6"/>
                <c:pt idx="0">
                  <c:v>0</c:v>
                </c:pt>
                <c:pt idx="1">
                  <c:v>0</c:v>
                </c:pt>
                <c:pt idx="2">
                  <c:v>0</c:v>
                </c:pt>
                <c:pt idx="3">
                  <c:v>0</c:v>
                </c:pt>
                <c:pt idx="4">
                  <c:v>0</c:v>
                </c:pt>
                <c:pt idx="5">
                  <c:v>0</c:v>
                </c:pt>
              </c:numCache>
            </c:numRef>
          </c:cat>
          <c:val>
            <c:numRef>
              <c:f>Grafici!$A$2:$F$2</c:f>
              <c:numCache>
                <c:formatCode>0.00</c:formatCode>
                <c:ptCount val="6"/>
                <c:pt idx="0">
                  <c:v>100</c:v>
                </c:pt>
                <c:pt idx="1">
                  <c:v>0</c:v>
                </c:pt>
                <c:pt idx="2">
                  <c:v>0</c:v>
                </c:pt>
                <c:pt idx="3">
                  <c:v>0</c:v>
                </c:pt>
                <c:pt idx="4">
                  <c:v>0</c:v>
                </c:pt>
                <c:pt idx="5">
                  <c:v>0</c:v>
                </c:pt>
              </c:numCache>
            </c:numRef>
          </c:val>
        </c:ser>
        <c:dLbls>
          <c:showLegendKey val="0"/>
          <c:showVal val="1"/>
          <c:showCatName val="0"/>
          <c:showSerName val="0"/>
          <c:showPercent val="0"/>
          <c:showBubbleSize val="0"/>
        </c:dLbls>
        <c:gapWidth val="95"/>
        <c:gapDepth val="95"/>
        <c:shape val="box"/>
        <c:axId val="132137344"/>
        <c:axId val="132138880"/>
        <c:axId val="0"/>
      </c:bar3DChart>
      <c:catAx>
        <c:axId val="132137344"/>
        <c:scaling>
          <c:orientation val="minMax"/>
        </c:scaling>
        <c:delete val="0"/>
        <c:axPos val="b"/>
        <c:numFmt formatCode="General" sourceLinked="1"/>
        <c:majorTickMark val="none"/>
        <c:minorTickMark val="none"/>
        <c:tickLblPos val="nextTo"/>
        <c:crossAx val="132138880"/>
        <c:crosses val="autoZero"/>
        <c:auto val="1"/>
        <c:lblAlgn val="ctr"/>
        <c:lblOffset val="100"/>
        <c:noMultiLvlLbl val="0"/>
      </c:catAx>
      <c:valAx>
        <c:axId val="132138880"/>
        <c:scaling>
          <c:orientation val="minMax"/>
        </c:scaling>
        <c:delete val="1"/>
        <c:axPos val="l"/>
        <c:numFmt formatCode="General" sourceLinked="1"/>
        <c:majorTickMark val="none"/>
        <c:minorTickMark val="none"/>
        <c:tickLblPos val="none"/>
        <c:crossAx val="132137344"/>
        <c:crosses val="autoZero"/>
        <c:crossBetween val="between"/>
      </c:valAx>
    </c:plotArea>
    <c:plotVisOnly val="1"/>
    <c:dispBlanksAs val="gap"/>
    <c:showDLblsOverMax val="0"/>
  </c:chart>
  <c:printSettings>
    <c:headerFooter/>
    <c:pageMargins b="0.75000000000000033" l="0.70000000000000029" r="0.70000000000000029" t="0.75000000000000033" header="0.30000000000000016" footer="0.30000000000000016"/>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13</xdr:col>
      <xdr:colOff>323850</xdr:colOff>
      <xdr:row>21</xdr:row>
      <xdr:rowOff>142876</xdr:rowOff>
    </xdr:to>
    <xdr:graphicFrame macro="">
      <xdr:nvGraphicFramePr>
        <xdr:cNvPr id="3" name="Gra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2012\siscom\Users\deidda\Desktop\CloudStation\Cartelle%20Personali\P.Deidda\Dasein%20Sardegna%20(1)\Nuclei%20%20Valutazione\A%20-%20Kit%20Programmazione%202019\Scheda%20Dipendenti\Scheda%20dipendenti%2020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2012\siscom\Users\deidda\Desktop\CloudStation\Cartelle%20Personali\P.Deidda\Dasein%20Sardegna%20(1)\Nuclei%20%20Valutazione\A%20-%20Kit%20Programmazione%202019\Programmazione\Programmazione%20Obiettivi%20%202019%20-%20C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rtamenti"/>
      <sheetName val="1"/>
      <sheetName val="2"/>
      <sheetName val="3"/>
      <sheetName val="4"/>
      <sheetName val="5"/>
      <sheetName val="6"/>
      <sheetName val="7"/>
      <sheetName val="8"/>
      <sheetName val="9"/>
      <sheetName val="10"/>
      <sheetName val="11"/>
      <sheetName val="Foglio1"/>
      <sheetName val="Grafici Prestazione"/>
    </sheetNames>
    <sheetDataSet>
      <sheetData sheetId="0">
        <row r="2">
          <cell r="A2" t="str">
            <v>A - Relazione e integrazione</v>
          </cell>
          <cell r="B2" t="str">
            <v>A - Si valutano le capacità comunicative e di apporto concreto nel gruppo di lavoro – di relazione con i colleghi e di partecipazione alla vita organizzativa – di collaborazione ed integrazione nei processi di servizio – di propensione a trasmette le proprie competenze ai colleghi</v>
          </cell>
        </row>
        <row r="3">
          <cell r="A3" t="str">
            <v>B - Assunzione di iniziativa</v>
          </cell>
          <cell r="B3" t="str">
            <v>B - Si valuta il comportamento tenuto in rapporto a situazioni che richiedono, nell’ambito delle proprie competenze, di intraprendere un’azione con un intervento immediato</v>
          </cell>
        </row>
        <row r="4">
          <cell r="A4" t="str">
            <v>C - Tempestività</v>
          </cell>
          <cell r="B4" t="str">
            <v>C - Si valuta il rispetto dei tempi assegnati per l'esecuzione della prestazione e di intervento nei tempi opportuni anche in assenza di istruzioni specifiche</v>
          </cell>
        </row>
        <row r="5">
          <cell r="A5" t="str">
            <v>D - Rapporti con l’unità operativa di appartenenza</v>
          </cell>
          <cell r="B5" t="str">
            <v>D- Si valuta la correttezza dei rapporti intrattenuti con i responsabili/ con eventuali altri vertici direzionali</v>
          </cell>
        </row>
        <row r="6">
          <cell r="A6" t="str">
            <v xml:space="preserve">F- Analisi e soluzione dei problemi. </v>
          </cell>
          <cell r="B6" t="str">
            <v>F - Si valuta la capacità di affrontare situazioni critiche e di risolvere problemi imprevisti, proponendo possibili alternative ed utilizzando le proprie conoscenze. Propensioni intellettuali ed emotive nel superare gli ostacoli</v>
          </cell>
        </row>
        <row r="7">
          <cell r="A7" t="str">
            <v>F - Capacità di formulare proposte per il miglioramento del servizio</v>
          </cell>
          <cell r="B7" t="str">
            <v>F - Si valuta la capacità di presentare ai soggetti competenti proposte di miglioramento del servizio, volte sia al conseguimento di specifici risultati, sia al miglioramento organizzativo dell’ambiente di lavoro.</v>
          </cell>
        </row>
        <row r="8">
          <cell r="A8" t="str">
            <v>G - Accuratezza e diligenza</v>
          </cell>
          <cell r="B8" t="str">
            <v xml:space="preserve">G - Si valuta l'attenzione, la precisione, l’accuratezza e la diligenza nell’assolvere i compiti e le mansioni collegate al ruolo assegnato. </v>
          </cell>
        </row>
        <row r="9">
          <cell r="A9" t="str">
            <v>H - Flessibilità e disponibilità a sostenere impegni di lavoro aggiuntivi</v>
          </cell>
          <cell r="B9" t="str">
            <v xml:space="preserve">H - Si valuta la disponibilità ad adeguarsi alle esigenze dell'incarico ricoperto e a garantire il proprio contributo anche in materie che non sono di specifica competenza, nell'interesse dell'Organizzazione. </v>
          </cell>
        </row>
        <row r="10">
          <cell r="A10" t="str">
            <v>I - Rapporti con l’utenza</v>
          </cell>
          <cell r="B10" t="str">
            <v>I - Si valutano gli atteggiamenti tenuti con i diretti destinatari dei servizi, la predisposizione a prendere in carico le esigenze degli utenti. La capacità di promuovere l’immagine dell’Ente verso l’esterno tramite i comportamenti assunti dai dipendenti.</v>
          </cell>
        </row>
      </sheetData>
      <sheetData sheetId="1"/>
      <sheetData sheetId="2"/>
      <sheetData sheetId="3"/>
      <sheetData sheetId="4"/>
      <sheetData sheetId="5"/>
      <sheetData sheetId="6"/>
      <sheetData sheetId="7"/>
      <sheetData sheetId="8"/>
      <sheetData sheetId="9"/>
      <sheetData sheetId="10"/>
      <sheetData sheetId="11"/>
      <sheetData sheetId="12"/>
      <sheetData sheetId="13">
        <row r="1">
          <cell r="A1">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heca indicatori"/>
      <sheetName val="Bacheca Obiettivi"/>
      <sheetName val="Matrice P.O."/>
      <sheetName val="Perf. Org."/>
      <sheetName val="Perf. Indiv."/>
      <sheetName val="1.P.O."/>
      <sheetName val="2.P.O."/>
      <sheetName val="3.P.O."/>
      <sheetName val="4.P.O."/>
      <sheetName val="5.P.O. "/>
      <sheetName val="6.P.O."/>
      <sheetName val="7.P.O."/>
      <sheetName val="8.P.O."/>
      <sheetName val="9.P.O. "/>
      <sheetName val="10.P.O."/>
      <sheetName val="Matrice P.I."/>
      <sheetName val="1.P.I."/>
      <sheetName val="2.P.I. "/>
      <sheetName val="3.P.I."/>
      <sheetName val="4.P.I."/>
      <sheetName val="5.P.I. "/>
      <sheetName val="6.P.I."/>
      <sheetName val="7.P.I."/>
      <sheetName val="8.P.I."/>
      <sheetName val="9.P.I. "/>
      <sheetName val="10.P.I."/>
      <sheetName val="Scheda Val."/>
      <sheetName val="Comportamenti"/>
      <sheetName val="Repo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5">
          <cell r="A5" t="str">
            <v xml:space="preserve">Capacità di gestire efficacemente le risorse umane.
Capacità di guidare, coinvolgere e motivare le persone in maniera efficace, per il raggiungimento degli obiettivi assegnati, considerandoli come valore e risorsa in sé, ottenendo il meglio da ciascuno di loro. Capacità di delegare obiettivi e attività.
</v>
          </cell>
          <cell r="B5" t="str">
            <v>Il Dirigente: coinvolge il gruppo di lavoro, promuove la comunicazione, la collaborazione e la partecipazione. Adotta azioni volte ad implementare le competenze professionali dei dipendenti. Valorizza il personale dipendente favorendo l’autonomia e delegando responsabilità.</v>
          </cell>
          <cell r="C5" t="str">
            <v>x</v>
          </cell>
          <cell r="J5">
            <v>10</v>
          </cell>
        </row>
        <row r="6">
          <cell r="A6" t="str">
            <v xml:space="preserve">Relazione, integrazione, comunicazione.
Capacità di avere una visione complessiva del proprio lavoro e della propria struttura, sapendo collocare un fatto, un’informazione, un comportamento e una decisione in un contesto più ampio di quello in cui immediatamente appare
</v>
          </cell>
          <cell r="B6" t="str">
            <v>Il Dirigente:Intraprende relazioni collaborative e partecipative con colleghi ed amministratori. Possiede una visione d’insieme del proprio lavoro, della propria struttura, dei processi e delle persone. Partecipa attivamente alla vita organizzativa con atteggiamento propositivo, condividendo informazioni ed esperienze nel lavoro in team. Adotta modalità di ascolto attivo e comunicazione chiara ed empatica con gli interlocutori, gestendo il feedback e l’orientamento all’ utente. Propone soluzioni innovative per la gestione di conflitti. non si spazientisce e non assume atteggiamenti aggressivi; Si relaziona agli altri con rispetto e correttezza e manifesta con il proprio comportamento il rispetto verso le altre persone; Favorisce momenti di confronto collettivi all’interno del gruppo di lavoro; Instaura relazioni professionali efficaci e collaborative all’interno e all’esterno dell’ente</v>
          </cell>
          <cell r="C6" t="str">
            <v>x</v>
          </cell>
          <cell r="J6">
            <v>10</v>
          </cell>
        </row>
        <row r="7">
          <cell r="A7" t="str">
            <v xml:space="preserve">Orientamento alla qualità dei servizi
Capacità di mettere in atto comportamenti di lavoro e decisioni finalizzate all'efficienza dei processi e alla qualità dei prodotti/servizi finali.  Capacità di effettuare regolarmente verifiche sul lavoro (proprio o altrui) per prevenire errori e per garantire il rispetto di un buon livello dei risultati finali.
</v>
          </cell>
          <cell r="B7" t="str">
            <v>Il Dirigente:Monitora i tempi e le scadenze da rispettare, organizzando le attività in funzione dell’obiettivo da raggiungere; • garantisce la qualità e l’accuratezza del proprio lavoro predisponendo livelli di qualità coerenti con lo standard dell’organizzazione; • individua gli errori, ne comprende le cause e attiva azioni correttive condivise; • introduce frequentemente criteri e momenti di monitoraggio e verifica; • valuta il processo e il risultato, per individuarne gli errori da cui imparare, le azioni e i ragionamenti positivi da valorizzare e standardizzare per situazioni simili che si ripresenteranno in futuro; • opera con costanza e precisione nell’esecuzione del proprio lavoro e degli output prodotti</v>
          </cell>
          <cell r="C7" t="str">
            <v>x</v>
          </cell>
          <cell r="J7">
            <v>10</v>
          </cell>
        </row>
        <row r="8">
          <cell r="A8" t="str">
            <v>Integrazione con gli amministratori su obiettivi assegnati, con i colleghi su obiettivi comuni</v>
          </cell>
          <cell r="B8" t="str">
            <v>Il Dirigente:Garantisce efficace assistenza agli organi di governo.  Adatta il proprio tempo lavoro al perseguimento degli obiettivi strategici concordati con la politica e di quelli gestionali concordati con la struttura accogliendo le prioritarie esigenze dell’ente. Presta attenzione alle necessità delle altre aree in particolare quando (formalmente e informalmente) coinvolte in processi lavorativi trasversali rispetto alla propria.</v>
          </cell>
          <cell r="C8" t="str">
            <v>x</v>
          </cell>
          <cell r="J8">
            <v>10</v>
          </cell>
        </row>
        <row r="9">
          <cell r="A9" t="str">
            <v>Analisi e soluzione dei problemi. Capacità di individuare e comprendere gli aspetti essenziali dei problemi per riuscire a definirne le priorità, valutare i fatti significativi, sviluppare possibili soluzioni ricorrendo sia all’esperienza sia alla creatività, in modo da arrivare in tempi congrui ad una soluzione efficace</v>
          </cell>
          <cell r="B9" t="str">
            <v>Il Dirigente:Individua le caratteristiche (variabili o costanti) dei problemi, e le ipotesi di risoluzione degli stessi rispetto alle cause. Verifica l’efficacia della soluzione trovata.  Individua momenti di difficoltà e fornisce contributi concreti per il loro superamento; Comprende le divergenze e previene gli effetti del conflitto; Elimina le anomalie e i ritardi. Individua modalità gestionali efficienti di riduzione dei tempi medi di evasione delle richieste.</v>
          </cell>
          <cell r="C9" t="str">
            <v>x</v>
          </cell>
          <cell r="J9">
            <v>10</v>
          </cell>
        </row>
        <row r="10">
          <cell r="A10" t="str">
            <v xml:space="preserve">Rapporti con l’utenza
Capacità di cogliere le esigenze dei clienti interni ed esterni orientando costantemente la propria attività al soddisfacimento delle loro esigenze, coerentemente con gli standard e gli obiettivi organizzativi
</v>
          </cell>
          <cell r="B10" t="str">
            <v xml:space="preserve">Il Dirigente:Adotta una modalità di ascolto attivo e garantisce adeguata accoglienza dell’utenza;
Organizza e gestisce l’orario di servizio in relazione alle esigenze dell’utenza; Gestisce il feedback. Presidia sull’ adeguata gestione dei rapporti con l’utenza da parte dei propri collaboratori. Organizza le informazioni circa il servizio erogato dalla propria struttura per orientare l’utenza esterna (es. segnaletica interna, accessibilità, portali on line per il cittadino)
Si attiva in modo coerente e tempestivo per la soddisfazione del bisogno espresso dall’utenza.
</v>
          </cell>
          <cell r="C10" t="str">
            <v>x</v>
          </cell>
          <cell r="J10">
            <v>10</v>
          </cell>
        </row>
        <row r="11">
          <cell r="A11" t="str">
            <v>Orientamento al risultato: Capacità di lavorare per il perseguimento di obiettivi, anche attraverso la autodeterminazione degli stessi, definendo livelli di prestazione sfidanti. Applicazione costante al raggiungimento dei risultati di competenza. Capacità di essere efficace finalizzando con continuità le proprie e altrui attività al conseguimento dei risultati</v>
          </cell>
          <cell r="B11" t="str">
            <v>Il Dirigente:Persevera nel raggiungimento del risultato e non si scoraggia di fronte ad errori e ad insuccessi;  individua e ricerca tutte le strategie per conseguire il risultato; riconosce le priorità e le urgenze nella prospettiva di raggiungere il risultato; coinvolge e guida il gruppo verso il risultato da raggiungere; agisce coerentemente agli impegni presi, influenzando attivamente e positivamente gli eventi; sollecita o promuove la collaborazione con gli altri dirigenti coinvolti nel proprio obiettivo;</v>
          </cell>
          <cell r="C11" t="str">
            <v>x</v>
          </cell>
          <cell r="J11">
            <v>10</v>
          </cell>
        </row>
        <row r="12">
          <cell r="A12" t="str">
            <v xml:space="preserve">Iniziativa: Capacità di attivarsi in modo autonomo nell'ambito delle proprie responsabilità e dei propri compiti, senza attendere indicazioni dagli altri e senza subire gli eventi. </v>
          </cell>
          <cell r="B12" t="str">
            <v>Il Dirigente:Reagisce attivamente nelle situazioni, anche in situazioni eccezionali e/o di crisi, individuando i margini di azione e di miglioramento; Presidia tutti gli ambiti di discrezionalità consentiti dal ruolo, assumendosi le proprie responsabilità; • cerca stimoli, occasioni di miglioramento e perfezionamento del proprio lavoro e della propria organizzazione; • propone spontaneamente idee, osservazioni, interpretazioni, soluzioni; • chiede chiarimenti e pone domande per comprendere la realtà organizzativa e gli avvenimenti; • anticipa e gestisce situazioni ed eventi; • interviene in prima persona, senza la sollecitazione di altri, su quanto causa perdite di tempo e di risorse; • affronta con passione ed energia l’attività lavorativa.</v>
          </cell>
          <cell r="C12" t="str">
            <v>x</v>
          </cell>
          <cell r="J12">
            <v>10</v>
          </cell>
        </row>
      </sheetData>
      <sheetData sheetId="28"/>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80"/>
  <sheetViews>
    <sheetView view="pageBreakPreview" zoomScale="80" zoomScaleNormal="90" zoomScaleSheetLayoutView="80" workbookViewId="0">
      <selection activeCell="Q4" sqref="Q4"/>
    </sheetView>
  </sheetViews>
  <sheetFormatPr defaultColWidth="8.88671875" defaultRowHeight="18" x14ac:dyDescent="0.3"/>
  <cols>
    <col min="1" max="1" width="14" style="15" customWidth="1"/>
    <col min="2" max="2" width="3.88671875" style="16" customWidth="1"/>
    <col min="3" max="3" width="11.44140625" style="17" customWidth="1"/>
    <col min="4" max="4" width="22.33203125" style="17" customWidth="1"/>
    <col min="5" max="16" width="7.33203125" style="17" customWidth="1"/>
    <col min="17" max="17" width="8.88671875" style="18"/>
    <col min="18" max="18" width="25.6640625" style="17" customWidth="1"/>
    <col min="19" max="24" width="0" style="17" hidden="1" customWidth="1"/>
  </cols>
  <sheetData>
    <row r="1" spans="1:24" ht="30" customHeight="1" x14ac:dyDescent="0.3">
      <c r="A1" s="252" t="s">
        <v>0</v>
      </c>
      <c r="B1" s="252"/>
      <c r="C1" s="253" t="s">
        <v>342</v>
      </c>
      <c r="D1" s="253"/>
      <c r="E1" s="252" t="s">
        <v>307</v>
      </c>
      <c r="F1" s="252"/>
      <c r="G1" s="252"/>
      <c r="H1" s="252"/>
      <c r="I1" s="252"/>
      <c r="J1" s="252"/>
      <c r="K1" s="252"/>
      <c r="L1" s="252"/>
      <c r="M1" s="252"/>
      <c r="N1" s="252"/>
      <c r="O1" s="252"/>
      <c r="P1" s="252"/>
      <c r="Q1" s="252"/>
      <c r="R1" s="1" t="s">
        <v>1</v>
      </c>
      <c r="S1" s="2" t="s">
        <v>2</v>
      </c>
      <c r="T1" s="2" t="s">
        <v>3</v>
      </c>
      <c r="U1" s="2" t="s">
        <v>4</v>
      </c>
      <c r="V1" s="2" t="s">
        <v>5</v>
      </c>
      <c r="W1" s="2"/>
      <c r="X1" s="2"/>
    </row>
    <row r="2" spans="1:24" ht="18" customHeight="1" x14ac:dyDescent="0.3">
      <c r="A2" s="254" t="s">
        <v>6</v>
      </c>
      <c r="B2" s="3"/>
      <c r="C2" s="257" t="s">
        <v>7</v>
      </c>
      <c r="D2" s="258"/>
      <c r="E2" s="259" t="s">
        <v>8</v>
      </c>
      <c r="F2" s="259"/>
      <c r="G2" s="259"/>
      <c r="H2" s="259"/>
      <c r="I2" s="259"/>
      <c r="J2" s="259"/>
      <c r="K2" s="259"/>
      <c r="L2" s="259"/>
      <c r="M2" s="259"/>
      <c r="N2" s="259"/>
      <c r="O2" s="259"/>
      <c r="P2" s="259"/>
      <c r="Q2" s="4" t="s">
        <v>9</v>
      </c>
      <c r="R2" s="4" t="s">
        <v>10</v>
      </c>
      <c r="S2" s="5"/>
      <c r="T2" s="5"/>
      <c r="U2" s="5"/>
      <c r="V2" s="5"/>
      <c r="W2" s="5"/>
      <c r="X2" s="5"/>
    </row>
    <row r="3" spans="1:24" ht="54.75" customHeight="1" x14ac:dyDescent="0.3">
      <c r="A3" s="255"/>
      <c r="B3" s="6">
        <v>1</v>
      </c>
      <c r="C3" s="249" t="s">
        <v>325</v>
      </c>
      <c r="D3" s="250"/>
      <c r="E3" s="260" t="s">
        <v>304</v>
      </c>
      <c r="F3" s="260"/>
      <c r="G3" s="260"/>
      <c r="H3" s="260"/>
      <c r="I3" s="260"/>
      <c r="J3" s="260"/>
      <c r="K3" s="260"/>
      <c r="L3" s="260"/>
      <c r="M3" s="260"/>
      <c r="N3" s="260"/>
      <c r="O3" s="260"/>
      <c r="P3" s="260"/>
      <c r="Q3" s="7">
        <v>1</v>
      </c>
      <c r="R3" s="9" t="s">
        <v>311</v>
      </c>
      <c r="S3" s="8"/>
      <c r="T3" s="8"/>
      <c r="U3" s="8"/>
      <c r="V3" s="8"/>
      <c r="W3" s="8"/>
      <c r="X3" s="8"/>
    </row>
    <row r="4" spans="1:24" ht="55.5" customHeight="1" x14ac:dyDescent="0.3">
      <c r="A4" s="255"/>
      <c r="B4" s="6">
        <v>2</v>
      </c>
      <c r="C4" s="249" t="s">
        <v>337</v>
      </c>
      <c r="D4" s="250"/>
      <c r="E4" s="260" t="s">
        <v>305</v>
      </c>
      <c r="F4" s="260"/>
      <c r="G4" s="260"/>
      <c r="H4" s="260"/>
      <c r="I4" s="260"/>
      <c r="J4" s="260"/>
      <c r="K4" s="260"/>
      <c r="L4" s="260"/>
      <c r="M4" s="260"/>
      <c r="N4" s="260"/>
      <c r="O4" s="260"/>
      <c r="P4" s="260"/>
      <c r="Q4" s="7">
        <v>2</v>
      </c>
      <c r="R4" s="9" t="s">
        <v>311</v>
      </c>
      <c r="S4" s="8"/>
      <c r="T4" s="8"/>
      <c r="U4" s="8"/>
      <c r="V4" s="8"/>
      <c r="W4" s="8"/>
      <c r="X4" s="8"/>
    </row>
    <row r="5" spans="1:24" ht="60.75" customHeight="1" x14ac:dyDescent="0.3">
      <c r="A5" s="255"/>
      <c r="B5" s="6">
        <v>3</v>
      </c>
      <c r="C5" s="249" t="s">
        <v>337</v>
      </c>
      <c r="D5" s="250"/>
      <c r="E5" s="260" t="s">
        <v>266</v>
      </c>
      <c r="F5" s="260"/>
      <c r="G5" s="260"/>
      <c r="H5" s="260"/>
      <c r="I5" s="260"/>
      <c r="J5" s="260"/>
      <c r="K5" s="260"/>
      <c r="L5" s="260"/>
      <c r="M5" s="260"/>
      <c r="N5" s="260"/>
      <c r="O5" s="260"/>
      <c r="P5" s="260"/>
      <c r="Q5" s="7">
        <v>3</v>
      </c>
      <c r="R5" s="9" t="s">
        <v>311</v>
      </c>
      <c r="S5" s="8"/>
      <c r="T5" s="8"/>
      <c r="U5" s="8"/>
      <c r="V5" s="8"/>
      <c r="W5" s="8"/>
      <c r="X5" s="8"/>
    </row>
    <row r="6" spans="1:24" ht="74.25" customHeight="1" x14ac:dyDescent="0.3">
      <c r="A6" s="255"/>
      <c r="B6" s="6">
        <v>4</v>
      </c>
      <c r="C6" s="249" t="s">
        <v>337</v>
      </c>
      <c r="D6" s="250"/>
      <c r="E6" s="260" t="s">
        <v>306</v>
      </c>
      <c r="F6" s="260"/>
      <c r="G6" s="260"/>
      <c r="H6" s="260"/>
      <c r="I6" s="260"/>
      <c r="J6" s="260"/>
      <c r="K6" s="260"/>
      <c r="L6" s="260"/>
      <c r="M6" s="260"/>
      <c r="N6" s="260"/>
      <c r="O6" s="260"/>
      <c r="P6" s="260"/>
      <c r="Q6" s="7">
        <v>4</v>
      </c>
      <c r="R6" s="9" t="s">
        <v>311</v>
      </c>
      <c r="S6" s="8"/>
      <c r="T6" s="8"/>
      <c r="U6" s="8"/>
      <c r="V6" s="8"/>
      <c r="W6" s="8"/>
      <c r="X6" s="8"/>
    </row>
    <row r="7" spans="1:24" ht="62.25" customHeight="1" x14ac:dyDescent="0.3">
      <c r="A7" s="255"/>
      <c r="B7" s="6">
        <v>5</v>
      </c>
      <c r="C7" s="249" t="s">
        <v>314</v>
      </c>
      <c r="D7" s="250"/>
      <c r="E7" s="260" t="s">
        <v>290</v>
      </c>
      <c r="F7" s="260"/>
      <c r="G7" s="260"/>
      <c r="H7" s="260"/>
      <c r="I7" s="260"/>
      <c r="J7" s="260"/>
      <c r="K7" s="260"/>
      <c r="L7" s="260"/>
      <c r="M7" s="260"/>
      <c r="N7" s="260"/>
      <c r="O7" s="260"/>
      <c r="P7" s="260"/>
      <c r="Q7" s="7">
        <v>5</v>
      </c>
      <c r="R7" s="9" t="s">
        <v>311</v>
      </c>
      <c r="S7" s="8"/>
      <c r="T7" s="8"/>
      <c r="U7" s="8"/>
      <c r="V7" s="8"/>
      <c r="W7" s="8"/>
      <c r="X7" s="8"/>
    </row>
    <row r="8" spans="1:24" ht="112.5" customHeight="1" x14ac:dyDescent="0.3">
      <c r="A8" s="255"/>
      <c r="B8" s="6">
        <v>6</v>
      </c>
      <c r="C8" s="249" t="s">
        <v>314</v>
      </c>
      <c r="D8" s="250"/>
      <c r="E8" s="260" t="s">
        <v>296</v>
      </c>
      <c r="F8" s="260"/>
      <c r="G8" s="260"/>
      <c r="H8" s="260"/>
      <c r="I8" s="260"/>
      <c r="J8" s="260"/>
      <c r="K8" s="260"/>
      <c r="L8" s="260"/>
      <c r="M8" s="260"/>
      <c r="N8" s="260"/>
      <c r="O8" s="260"/>
      <c r="P8" s="260"/>
      <c r="Q8" s="7">
        <v>6</v>
      </c>
      <c r="R8" s="9" t="s">
        <v>311</v>
      </c>
      <c r="S8" s="9"/>
      <c r="T8" s="9"/>
      <c r="U8" s="9"/>
      <c r="V8" s="9"/>
      <c r="W8" s="9"/>
      <c r="X8" s="9"/>
    </row>
    <row r="9" spans="1:24" ht="91.5" customHeight="1" x14ac:dyDescent="0.3">
      <c r="A9" s="255"/>
      <c r="B9" s="6">
        <v>7</v>
      </c>
      <c r="C9" s="249" t="s">
        <v>337</v>
      </c>
      <c r="D9" s="250"/>
      <c r="E9" s="260" t="s">
        <v>298</v>
      </c>
      <c r="F9" s="260"/>
      <c r="G9" s="260"/>
      <c r="H9" s="260"/>
      <c r="I9" s="260"/>
      <c r="J9" s="260"/>
      <c r="K9" s="260"/>
      <c r="L9" s="260"/>
      <c r="M9" s="260"/>
      <c r="N9" s="260"/>
      <c r="O9" s="260"/>
      <c r="P9" s="260"/>
      <c r="Q9" s="7">
        <v>7</v>
      </c>
      <c r="R9" s="9" t="s">
        <v>311</v>
      </c>
      <c r="S9" s="8"/>
      <c r="T9" s="8"/>
      <c r="U9" s="8"/>
      <c r="V9" s="8"/>
      <c r="W9" s="8"/>
      <c r="X9" s="8"/>
    </row>
    <row r="10" spans="1:24" ht="18" hidden="1" customHeight="1" x14ac:dyDescent="0.3">
      <c r="A10" s="255"/>
      <c r="B10" s="6">
        <v>8</v>
      </c>
      <c r="C10" s="249"/>
      <c r="D10" s="250"/>
      <c r="E10" s="251"/>
      <c r="F10" s="251"/>
      <c r="G10" s="251"/>
      <c r="H10" s="251"/>
      <c r="I10" s="251"/>
      <c r="J10" s="251"/>
      <c r="K10" s="251"/>
      <c r="L10" s="251"/>
      <c r="M10" s="251"/>
      <c r="N10" s="251"/>
      <c r="O10" s="251"/>
      <c r="P10" s="251"/>
      <c r="Q10" s="7">
        <v>8</v>
      </c>
      <c r="R10" s="9"/>
      <c r="S10" s="9"/>
      <c r="T10" s="9"/>
      <c r="U10" s="9"/>
      <c r="V10" s="9"/>
      <c r="W10" s="9"/>
      <c r="X10" s="9"/>
    </row>
    <row r="11" spans="1:24" ht="18" hidden="1" customHeight="1" x14ac:dyDescent="0.3">
      <c r="A11" s="255"/>
      <c r="B11" s="6">
        <v>9</v>
      </c>
      <c r="C11" s="249"/>
      <c r="D11" s="250"/>
      <c r="E11" s="251"/>
      <c r="F11" s="251"/>
      <c r="G11" s="251"/>
      <c r="H11" s="251"/>
      <c r="I11" s="251"/>
      <c r="J11" s="251"/>
      <c r="K11" s="251"/>
      <c r="L11" s="251"/>
      <c r="M11" s="251"/>
      <c r="N11" s="251"/>
      <c r="O11" s="251"/>
      <c r="P11" s="251"/>
      <c r="Q11" s="7">
        <v>9</v>
      </c>
      <c r="R11" s="9"/>
      <c r="S11" s="9"/>
      <c r="T11" s="9"/>
      <c r="U11" s="9"/>
      <c r="V11" s="9"/>
      <c r="W11" s="9"/>
      <c r="X11" s="9"/>
    </row>
    <row r="12" spans="1:24" ht="18" hidden="1" customHeight="1" x14ac:dyDescent="0.3">
      <c r="A12" s="255"/>
      <c r="B12" s="6">
        <v>10</v>
      </c>
      <c r="C12" s="249"/>
      <c r="D12" s="250"/>
      <c r="E12" s="251"/>
      <c r="F12" s="251"/>
      <c r="G12" s="251"/>
      <c r="H12" s="251"/>
      <c r="I12" s="251"/>
      <c r="J12" s="251"/>
      <c r="K12" s="251"/>
      <c r="L12" s="251"/>
      <c r="M12" s="251"/>
      <c r="N12" s="251"/>
      <c r="O12" s="251"/>
      <c r="P12" s="251"/>
      <c r="Q12" s="7">
        <v>10</v>
      </c>
      <c r="R12" s="8"/>
      <c r="S12" s="9"/>
      <c r="T12" s="9"/>
      <c r="U12" s="9"/>
      <c r="V12" s="9"/>
      <c r="W12" s="9"/>
      <c r="X12" s="9"/>
    </row>
    <row r="13" spans="1:24" ht="18" hidden="1" customHeight="1" x14ac:dyDescent="0.3">
      <c r="A13" s="255"/>
      <c r="B13" s="6">
        <v>11</v>
      </c>
      <c r="C13" s="261" t="s">
        <v>11</v>
      </c>
      <c r="D13" s="261"/>
      <c r="E13" s="251"/>
      <c r="F13" s="251"/>
      <c r="G13" s="251"/>
      <c r="H13" s="251"/>
      <c r="I13" s="251"/>
      <c r="J13" s="251"/>
      <c r="K13" s="251"/>
      <c r="L13" s="251"/>
      <c r="M13" s="251"/>
      <c r="N13" s="251"/>
      <c r="O13" s="251"/>
      <c r="P13" s="251"/>
      <c r="Q13" s="7"/>
      <c r="R13" s="9"/>
      <c r="S13" s="9"/>
      <c r="T13" s="9"/>
      <c r="U13" s="9"/>
      <c r="V13" s="9"/>
      <c r="W13" s="9"/>
      <c r="X13" s="9"/>
    </row>
    <row r="14" spans="1:24" ht="18" hidden="1" customHeight="1" x14ac:dyDescent="0.3">
      <c r="A14" s="255"/>
      <c r="B14" s="6">
        <v>12</v>
      </c>
      <c r="C14" s="261" t="s">
        <v>11</v>
      </c>
      <c r="D14" s="261"/>
      <c r="E14" s="251"/>
      <c r="F14" s="251"/>
      <c r="G14" s="251"/>
      <c r="H14" s="251"/>
      <c r="I14" s="251"/>
      <c r="J14" s="251"/>
      <c r="K14" s="251"/>
      <c r="L14" s="251"/>
      <c r="M14" s="251"/>
      <c r="N14" s="251"/>
      <c r="O14" s="251"/>
      <c r="P14" s="251"/>
      <c r="Q14" s="7"/>
      <c r="R14" s="8"/>
      <c r="S14" s="8"/>
      <c r="T14" s="8"/>
      <c r="U14" s="8"/>
      <c r="V14" s="8"/>
      <c r="W14" s="8"/>
      <c r="X14" s="8"/>
    </row>
    <row r="15" spans="1:24" ht="18" hidden="1" customHeight="1" x14ac:dyDescent="0.3">
      <c r="A15" s="255"/>
      <c r="B15" s="6">
        <v>13</v>
      </c>
      <c r="C15" s="261" t="s">
        <v>11</v>
      </c>
      <c r="D15" s="261"/>
      <c r="E15" s="251"/>
      <c r="F15" s="251"/>
      <c r="G15" s="251"/>
      <c r="H15" s="251"/>
      <c r="I15" s="251"/>
      <c r="J15" s="251"/>
      <c r="K15" s="251"/>
      <c r="L15" s="251"/>
      <c r="M15" s="251"/>
      <c r="N15" s="251"/>
      <c r="O15" s="251"/>
      <c r="P15" s="251"/>
      <c r="Q15" s="7"/>
      <c r="R15" s="9"/>
      <c r="S15" s="9"/>
      <c r="T15" s="9"/>
      <c r="U15" s="9"/>
      <c r="V15" s="9"/>
      <c r="W15" s="9"/>
      <c r="X15" s="9"/>
    </row>
    <row r="16" spans="1:24" ht="18" hidden="1" customHeight="1" x14ac:dyDescent="0.3">
      <c r="A16" s="255"/>
      <c r="B16" s="6">
        <v>14</v>
      </c>
      <c r="C16" s="261" t="s">
        <v>11</v>
      </c>
      <c r="D16" s="261"/>
      <c r="E16" s="251"/>
      <c r="F16" s="251"/>
      <c r="G16" s="251"/>
      <c r="H16" s="251"/>
      <c r="I16" s="251"/>
      <c r="J16" s="251"/>
      <c r="K16" s="251"/>
      <c r="L16" s="251"/>
      <c r="M16" s="251"/>
      <c r="N16" s="251"/>
      <c r="O16" s="251"/>
      <c r="P16" s="251"/>
      <c r="Q16" s="7"/>
      <c r="R16" s="9"/>
      <c r="S16" s="9"/>
      <c r="T16" s="9"/>
      <c r="U16" s="9"/>
      <c r="V16" s="9"/>
      <c r="W16" s="9"/>
      <c r="X16" s="9"/>
    </row>
    <row r="17" spans="1:24" ht="18" hidden="1" customHeight="1" x14ac:dyDescent="0.3">
      <c r="A17" s="255"/>
      <c r="B17" s="6">
        <v>15</v>
      </c>
      <c r="C17" s="261" t="s">
        <v>11</v>
      </c>
      <c r="D17" s="261"/>
      <c r="E17" s="251"/>
      <c r="F17" s="251"/>
      <c r="G17" s="251"/>
      <c r="H17" s="251"/>
      <c r="I17" s="251"/>
      <c r="J17" s="251"/>
      <c r="K17" s="251"/>
      <c r="L17" s="251"/>
      <c r="M17" s="251"/>
      <c r="N17" s="251"/>
      <c r="O17" s="251"/>
      <c r="P17" s="251"/>
      <c r="Q17" s="7"/>
      <c r="R17" s="8"/>
      <c r="S17" s="9"/>
      <c r="T17" s="9"/>
      <c r="U17" s="9"/>
      <c r="V17" s="9"/>
      <c r="W17" s="9"/>
      <c r="X17" s="9"/>
    </row>
    <row r="18" spans="1:24" ht="18" hidden="1" customHeight="1" x14ac:dyDescent="0.3">
      <c r="A18" s="255"/>
      <c r="B18" s="6">
        <v>16</v>
      </c>
      <c r="C18" s="261" t="s">
        <v>11</v>
      </c>
      <c r="D18" s="261"/>
      <c r="E18" s="251"/>
      <c r="F18" s="251"/>
      <c r="G18" s="251"/>
      <c r="H18" s="251"/>
      <c r="I18" s="251"/>
      <c r="J18" s="251"/>
      <c r="K18" s="251"/>
      <c r="L18" s="251"/>
      <c r="M18" s="251"/>
      <c r="N18" s="251"/>
      <c r="O18" s="251"/>
      <c r="P18" s="251"/>
      <c r="Q18" s="7"/>
      <c r="R18" s="9"/>
      <c r="S18" s="9"/>
      <c r="T18" s="9"/>
      <c r="U18" s="9"/>
      <c r="V18" s="9"/>
      <c r="W18" s="9"/>
      <c r="X18" s="9"/>
    </row>
    <row r="19" spans="1:24" ht="18" hidden="1" customHeight="1" x14ac:dyDescent="0.3">
      <c r="A19" s="255"/>
      <c r="B19" s="6">
        <v>17</v>
      </c>
      <c r="C19" s="261" t="s">
        <v>11</v>
      </c>
      <c r="D19" s="261"/>
      <c r="E19" s="251"/>
      <c r="F19" s="251"/>
      <c r="G19" s="251"/>
      <c r="H19" s="251"/>
      <c r="I19" s="251"/>
      <c r="J19" s="251"/>
      <c r="K19" s="251"/>
      <c r="L19" s="251"/>
      <c r="M19" s="251"/>
      <c r="N19" s="251"/>
      <c r="O19" s="251"/>
      <c r="P19" s="251"/>
      <c r="Q19" s="7"/>
      <c r="R19" s="9"/>
      <c r="S19" s="9"/>
      <c r="T19" s="9"/>
      <c r="U19" s="9"/>
      <c r="V19" s="9"/>
      <c r="W19" s="9"/>
      <c r="X19" s="9"/>
    </row>
    <row r="20" spans="1:24" ht="18" hidden="1" customHeight="1" x14ac:dyDescent="0.3">
      <c r="A20" s="255"/>
      <c r="B20" s="6">
        <v>18</v>
      </c>
      <c r="C20" s="261" t="s">
        <v>11</v>
      </c>
      <c r="D20" s="261"/>
      <c r="E20" s="251"/>
      <c r="F20" s="251"/>
      <c r="G20" s="251"/>
      <c r="H20" s="251"/>
      <c r="I20" s="251"/>
      <c r="J20" s="251"/>
      <c r="K20" s="251"/>
      <c r="L20" s="251"/>
      <c r="M20" s="251"/>
      <c r="N20" s="251"/>
      <c r="O20" s="251"/>
      <c r="P20" s="251"/>
      <c r="Q20" s="7"/>
      <c r="R20" s="9"/>
      <c r="S20" s="9"/>
      <c r="T20" s="9"/>
      <c r="U20" s="9"/>
      <c r="V20" s="9"/>
      <c r="W20" s="9"/>
      <c r="X20" s="9"/>
    </row>
    <row r="21" spans="1:24" ht="18" hidden="1" customHeight="1" x14ac:dyDescent="0.3">
      <c r="A21" s="255"/>
      <c r="B21" s="6">
        <v>19</v>
      </c>
      <c r="C21" s="261" t="s">
        <v>11</v>
      </c>
      <c r="D21" s="261"/>
      <c r="E21" s="251"/>
      <c r="F21" s="251"/>
      <c r="G21" s="251"/>
      <c r="H21" s="251"/>
      <c r="I21" s="251"/>
      <c r="J21" s="251"/>
      <c r="K21" s="251"/>
      <c r="L21" s="251"/>
      <c r="M21" s="251"/>
      <c r="N21" s="251"/>
      <c r="O21" s="251"/>
      <c r="P21" s="251"/>
      <c r="Q21" s="7"/>
      <c r="R21" s="9"/>
      <c r="S21" s="9"/>
      <c r="T21" s="9"/>
      <c r="U21" s="9"/>
      <c r="V21" s="9"/>
      <c r="W21" s="9"/>
      <c r="X21" s="9"/>
    </row>
    <row r="22" spans="1:24" ht="18" hidden="1" customHeight="1" x14ac:dyDescent="0.3">
      <c r="A22" s="256"/>
      <c r="B22" s="6">
        <v>20</v>
      </c>
      <c r="C22" s="261" t="s">
        <v>11</v>
      </c>
      <c r="D22" s="261"/>
      <c r="E22" s="251"/>
      <c r="F22" s="251"/>
      <c r="G22" s="251"/>
      <c r="H22" s="251"/>
      <c r="I22" s="251"/>
      <c r="J22" s="251"/>
      <c r="K22" s="251"/>
      <c r="L22" s="251"/>
      <c r="M22" s="251"/>
      <c r="N22" s="251"/>
      <c r="O22" s="251"/>
      <c r="P22" s="251"/>
      <c r="Q22" s="7"/>
      <c r="R22" s="9"/>
      <c r="S22" s="9"/>
      <c r="T22" s="9"/>
      <c r="U22" s="9"/>
      <c r="V22" s="9"/>
      <c r="W22" s="9"/>
      <c r="X22" s="9"/>
    </row>
    <row r="23" spans="1:24" s="10" customFormat="1" ht="15.75" hidden="1" customHeight="1" x14ac:dyDescent="0.3">
      <c r="A23" s="263"/>
      <c r="B23" s="11">
        <v>11</v>
      </c>
      <c r="C23" s="262" t="s">
        <v>12</v>
      </c>
      <c r="D23" s="262"/>
      <c r="E23" s="251"/>
      <c r="F23" s="251"/>
      <c r="G23" s="251"/>
      <c r="H23" s="251"/>
      <c r="I23" s="251"/>
      <c r="J23" s="251"/>
      <c r="K23" s="251"/>
      <c r="L23" s="251"/>
      <c r="M23" s="251"/>
      <c r="N23" s="251"/>
      <c r="O23" s="251"/>
      <c r="P23" s="251"/>
      <c r="Q23" s="12"/>
      <c r="R23" s="9"/>
    </row>
    <row r="24" spans="1:24" s="10" customFormat="1" ht="15.75" hidden="1" customHeight="1" x14ac:dyDescent="0.3">
      <c r="A24" s="263"/>
      <c r="B24" s="11">
        <v>12</v>
      </c>
      <c r="C24" s="262" t="s">
        <v>12</v>
      </c>
      <c r="D24" s="262"/>
      <c r="E24" s="251"/>
      <c r="F24" s="251"/>
      <c r="G24" s="251"/>
      <c r="H24" s="251"/>
      <c r="I24" s="251"/>
      <c r="J24" s="251"/>
      <c r="K24" s="251"/>
      <c r="L24" s="251"/>
      <c r="M24" s="251"/>
      <c r="N24" s="251"/>
      <c r="O24" s="251"/>
      <c r="P24" s="251"/>
      <c r="Q24" s="12"/>
      <c r="R24" s="9"/>
    </row>
    <row r="25" spans="1:24" s="10" customFormat="1" ht="15.75" hidden="1" customHeight="1" x14ac:dyDescent="0.3">
      <c r="A25" s="263"/>
      <c r="B25" s="11">
        <v>13</v>
      </c>
      <c r="C25" s="262" t="s">
        <v>12</v>
      </c>
      <c r="D25" s="262"/>
      <c r="E25" s="251"/>
      <c r="F25" s="251"/>
      <c r="G25" s="251"/>
      <c r="H25" s="251"/>
      <c r="I25" s="251"/>
      <c r="J25" s="251"/>
      <c r="K25" s="251"/>
      <c r="L25" s="251"/>
      <c r="M25" s="251"/>
      <c r="N25" s="251"/>
      <c r="O25" s="251"/>
      <c r="P25" s="251"/>
      <c r="Q25" s="12"/>
      <c r="R25" s="9"/>
    </row>
    <row r="26" spans="1:24" s="10" customFormat="1" ht="15.75" hidden="1" customHeight="1" x14ac:dyDescent="0.3">
      <c r="A26" s="263"/>
      <c r="B26" s="11">
        <v>14</v>
      </c>
      <c r="C26" s="262" t="s">
        <v>12</v>
      </c>
      <c r="D26" s="262"/>
      <c r="E26" s="251"/>
      <c r="F26" s="251"/>
      <c r="G26" s="251"/>
      <c r="H26" s="251"/>
      <c r="I26" s="251"/>
      <c r="J26" s="251"/>
      <c r="K26" s="251"/>
      <c r="L26" s="251"/>
      <c r="M26" s="251"/>
      <c r="N26" s="251"/>
      <c r="O26" s="251"/>
      <c r="P26" s="251"/>
      <c r="Q26" s="12"/>
      <c r="R26" s="9"/>
    </row>
    <row r="27" spans="1:24" s="10" customFormat="1" ht="15.75" hidden="1" customHeight="1" x14ac:dyDescent="0.3">
      <c r="A27" s="263"/>
      <c r="B27" s="11">
        <v>15</v>
      </c>
      <c r="C27" s="262" t="s">
        <v>12</v>
      </c>
      <c r="D27" s="262"/>
      <c r="E27" s="251"/>
      <c r="F27" s="251"/>
      <c r="G27" s="251"/>
      <c r="H27" s="251"/>
      <c r="I27" s="251"/>
      <c r="J27" s="251"/>
      <c r="K27" s="251"/>
      <c r="L27" s="251"/>
      <c r="M27" s="251"/>
      <c r="N27" s="251"/>
      <c r="O27" s="251"/>
      <c r="P27" s="251"/>
      <c r="Q27" s="12"/>
      <c r="R27" s="9"/>
    </row>
    <row r="28" spans="1:24" s="10" customFormat="1" ht="15.75" hidden="1" customHeight="1" x14ac:dyDescent="0.3">
      <c r="A28" s="263"/>
      <c r="B28" s="11">
        <v>16</v>
      </c>
      <c r="C28" s="262" t="s">
        <v>12</v>
      </c>
      <c r="D28" s="262"/>
      <c r="E28" s="251"/>
      <c r="F28" s="251"/>
      <c r="G28" s="251"/>
      <c r="H28" s="251"/>
      <c r="I28" s="251"/>
      <c r="J28" s="251"/>
      <c r="K28" s="251"/>
      <c r="L28" s="251"/>
      <c r="M28" s="251"/>
      <c r="N28" s="251"/>
      <c r="O28" s="251"/>
      <c r="P28" s="251"/>
      <c r="Q28" s="12"/>
      <c r="R28" s="9"/>
    </row>
    <row r="29" spans="1:24" s="10" customFormat="1" ht="15.75" hidden="1" customHeight="1" x14ac:dyDescent="0.3">
      <c r="A29" s="263"/>
      <c r="B29" s="11">
        <v>17</v>
      </c>
      <c r="C29" s="262" t="s">
        <v>12</v>
      </c>
      <c r="D29" s="262"/>
      <c r="E29" s="251"/>
      <c r="F29" s="251"/>
      <c r="G29" s="251"/>
      <c r="H29" s="251"/>
      <c r="I29" s="251"/>
      <c r="J29" s="251"/>
      <c r="K29" s="251"/>
      <c r="L29" s="251"/>
      <c r="M29" s="251"/>
      <c r="N29" s="251"/>
      <c r="O29" s="251"/>
      <c r="P29" s="251"/>
      <c r="Q29" s="12"/>
      <c r="R29" s="9"/>
    </row>
    <row r="30" spans="1:24" s="10" customFormat="1" ht="15.75" hidden="1" customHeight="1" x14ac:dyDescent="0.3">
      <c r="A30" s="263"/>
      <c r="B30" s="11">
        <v>18</v>
      </c>
      <c r="C30" s="262" t="s">
        <v>12</v>
      </c>
      <c r="D30" s="262"/>
      <c r="E30" s="251"/>
      <c r="F30" s="251"/>
      <c r="G30" s="251"/>
      <c r="H30" s="251"/>
      <c r="I30" s="251"/>
      <c r="J30" s="251"/>
      <c r="K30" s="251"/>
      <c r="L30" s="251"/>
      <c r="M30" s="251"/>
      <c r="N30" s="251"/>
      <c r="O30" s="251"/>
      <c r="P30" s="251"/>
      <c r="Q30" s="12"/>
      <c r="R30" s="9"/>
    </row>
    <row r="31" spans="1:24" s="10" customFormat="1" ht="15.75" hidden="1" customHeight="1" x14ac:dyDescent="0.3">
      <c r="A31" s="263"/>
      <c r="B31" s="11">
        <v>19</v>
      </c>
      <c r="C31" s="262" t="s">
        <v>12</v>
      </c>
      <c r="D31" s="262"/>
      <c r="E31" s="251"/>
      <c r="F31" s="251"/>
      <c r="G31" s="251"/>
      <c r="H31" s="251"/>
      <c r="I31" s="251"/>
      <c r="J31" s="251"/>
      <c r="K31" s="251"/>
      <c r="L31" s="251"/>
      <c r="M31" s="251"/>
      <c r="N31" s="251"/>
      <c r="O31" s="251"/>
      <c r="P31" s="251"/>
      <c r="Q31" s="12"/>
      <c r="R31" s="9"/>
    </row>
    <row r="32" spans="1:24" s="10" customFormat="1" ht="15.75" hidden="1" customHeight="1" x14ac:dyDescent="0.3">
      <c r="A32" s="263"/>
      <c r="B32" s="11">
        <v>20</v>
      </c>
      <c r="C32" s="262" t="s">
        <v>12</v>
      </c>
      <c r="D32" s="262"/>
      <c r="E32" s="251"/>
      <c r="F32" s="251"/>
      <c r="G32" s="251"/>
      <c r="H32" s="251"/>
      <c r="I32" s="251"/>
      <c r="J32" s="251"/>
      <c r="K32" s="251"/>
      <c r="L32" s="251"/>
      <c r="M32" s="251"/>
      <c r="N32" s="251"/>
      <c r="O32" s="251"/>
      <c r="P32" s="251"/>
      <c r="Q32" s="12"/>
      <c r="R32" s="9"/>
    </row>
    <row r="33" spans="1:18" s="10" customFormat="1" ht="15.75" hidden="1" customHeight="1" x14ac:dyDescent="0.3">
      <c r="A33" s="264"/>
      <c r="B33" s="11">
        <v>20</v>
      </c>
      <c r="C33" s="262" t="s">
        <v>12</v>
      </c>
      <c r="D33" s="262"/>
      <c r="E33" s="251"/>
      <c r="F33" s="251"/>
      <c r="G33" s="251"/>
      <c r="H33" s="251"/>
      <c r="I33" s="251"/>
      <c r="J33" s="251"/>
      <c r="K33" s="251"/>
      <c r="L33" s="251"/>
      <c r="M33" s="251"/>
      <c r="N33" s="251"/>
      <c r="O33" s="251"/>
      <c r="P33" s="251"/>
      <c r="Q33" s="12"/>
      <c r="R33" s="9"/>
    </row>
    <row r="34" spans="1:18" s="10" customFormat="1" ht="15.6" x14ac:dyDescent="0.3">
      <c r="Q34" s="13"/>
    </row>
    <row r="35" spans="1:18" s="10" customFormat="1" ht="15.6" x14ac:dyDescent="0.3">
      <c r="Q35" s="13"/>
    </row>
    <row r="36" spans="1:18" s="10" customFormat="1" ht="15.6" x14ac:dyDescent="0.3">
      <c r="Q36" s="13"/>
    </row>
    <row r="37" spans="1:18" s="10" customFormat="1" ht="15.6" x14ac:dyDescent="0.3">
      <c r="Q37" s="13"/>
    </row>
    <row r="38" spans="1:18" s="10" customFormat="1" ht="15.6" x14ac:dyDescent="0.3">
      <c r="Q38" s="13"/>
    </row>
    <row r="39" spans="1:18" s="10" customFormat="1" ht="15.6" x14ac:dyDescent="0.3">
      <c r="Q39" s="13"/>
    </row>
    <row r="40" spans="1:18" s="10" customFormat="1" ht="15.6" x14ac:dyDescent="0.3">
      <c r="Q40" s="13"/>
    </row>
    <row r="41" spans="1:18" s="10" customFormat="1" ht="15.6" x14ac:dyDescent="0.3">
      <c r="Q41" s="13"/>
    </row>
    <row r="42" spans="1:18" s="10" customFormat="1" ht="15.6" x14ac:dyDescent="0.3">
      <c r="Q42" s="13"/>
    </row>
    <row r="43" spans="1:18" s="10" customFormat="1" ht="15.6" x14ac:dyDescent="0.3">
      <c r="Q43" s="13"/>
    </row>
    <row r="44" spans="1:18" s="10" customFormat="1" ht="15.6" x14ac:dyDescent="0.3">
      <c r="Q44" s="13"/>
    </row>
    <row r="45" spans="1:18" s="10" customFormat="1" ht="15.6" x14ac:dyDescent="0.3">
      <c r="Q45" s="13"/>
    </row>
    <row r="46" spans="1:18" s="10" customFormat="1" ht="15.6" x14ac:dyDescent="0.3">
      <c r="Q46" s="13"/>
    </row>
    <row r="47" spans="1:18" s="10" customFormat="1" ht="15.6" x14ac:dyDescent="0.3">
      <c r="Q47" s="13"/>
    </row>
    <row r="48" spans="1:18" s="10" customFormat="1" ht="15.6" x14ac:dyDescent="0.3">
      <c r="Q48" s="13"/>
    </row>
    <row r="49" spans="17:17" s="10" customFormat="1" ht="15.6" x14ac:dyDescent="0.3">
      <c r="Q49" s="13"/>
    </row>
    <row r="50" spans="17:17" s="10" customFormat="1" ht="15.6" x14ac:dyDescent="0.3">
      <c r="Q50" s="13"/>
    </row>
    <row r="51" spans="17:17" s="10" customFormat="1" ht="15.6" x14ac:dyDescent="0.3">
      <c r="Q51" s="13"/>
    </row>
    <row r="52" spans="17:17" s="10" customFormat="1" ht="15.6" x14ac:dyDescent="0.3">
      <c r="Q52" s="13"/>
    </row>
    <row r="53" spans="17:17" s="10" customFormat="1" ht="15.6" x14ac:dyDescent="0.3">
      <c r="Q53" s="13"/>
    </row>
    <row r="54" spans="17:17" s="10" customFormat="1" ht="15.6" x14ac:dyDescent="0.3">
      <c r="Q54" s="13"/>
    </row>
    <row r="55" spans="17:17" s="10" customFormat="1" ht="15.6" x14ac:dyDescent="0.3">
      <c r="Q55" s="13"/>
    </row>
    <row r="56" spans="17:17" s="10" customFormat="1" ht="15.6" x14ac:dyDescent="0.3">
      <c r="Q56" s="13"/>
    </row>
    <row r="57" spans="17:17" s="10" customFormat="1" ht="15.6" x14ac:dyDescent="0.3">
      <c r="Q57" s="13"/>
    </row>
    <row r="58" spans="17:17" s="10" customFormat="1" ht="15.6" x14ac:dyDescent="0.3">
      <c r="Q58" s="13"/>
    </row>
    <row r="59" spans="17:17" s="10" customFormat="1" ht="15.6" x14ac:dyDescent="0.3">
      <c r="Q59" s="13"/>
    </row>
    <row r="60" spans="17:17" s="10" customFormat="1" ht="15.6" x14ac:dyDescent="0.3">
      <c r="Q60" s="13"/>
    </row>
    <row r="61" spans="17:17" s="10" customFormat="1" ht="15.6" x14ac:dyDescent="0.3">
      <c r="Q61" s="13"/>
    </row>
    <row r="62" spans="17:17" s="10" customFormat="1" ht="15.6" x14ac:dyDescent="0.3">
      <c r="Q62" s="13"/>
    </row>
    <row r="63" spans="17:17" s="10" customFormat="1" ht="15.6" x14ac:dyDescent="0.3">
      <c r="Q63" s="13"/>
    </row>
    <row r="64" spans="17:17" s="10" customFormat="1" ht="15.6" x14ac:dyDescent="0.3">
      <c r="Q64" s="13"/>
    </row>
    <row r="65" spans="17:17" s="10" customFormat="1" ht="15.6" x14ac:dyDescent="0.3">
      <c r="Q65" s="13"/>
    </row>
    <row r="66" spans="17:17" s="10" customFormat="1" ht="15.6" x14ac:dyDescent="0.3">
      <c r="Q66" s="13"/>
    </row>
    <row r="67" spans="17:17" s="10" customFormat="1" ht="15.6" x14ac:dyDescent="0.3">
      <c r="Q67" s="13"/>
    </row>
    <row r="68" spans="17:17" s="10" customFormat="1" ht="15.6" x14ac:dyDescent="0.3">
      <c r="Q68" s="13"/>
    </row>
    <row r="69" spans="17:17" s="10" customFormat="1" ht="15.6" x14ac:dyDescent="0.3">
      <c r="Q69" s="13"/>
    </row>
    <row r="70" spans="17:17" s="10" customFormat="1" ht="15.6" x14ac:dyDescent="0.3">
      <c r="Q70" s="13"/>
    </row>
    <row r="71" spans="17:17" s="10" customFormat="1" ht="15.6" x14ac:dyDescent="0.3">
      <c r="Q71" s="13"/>
    </row>
    <row r="72" spans="17:17" s="10" customFormat="1" ht="15.6" x14ac:dyDescent="0.3">
      <c r="Q72" s="13"/>
    </row>
    <row r="73" spans="17:17" s="10" customFormat="1" ht="15.6" x14ac:dyDescent="0.3">
      <c r="Q73" s="13"/>
    </row>
    <row r="74" spans="17:17" s="10" customFormat="1" ht="15.6" x14ac:dyDescent="0.3">
      <c r="Q74" s="13"/>
    </row>
    <row r="75" spans="17:17" s="10" customFormat="1" ht="15.6" x14ac:dyDescent="0.3">
      <c r="Q75" s="13"/>
    </row>
    <row r="76" spans="17:17" s="10" customFormat="1" ht="15.6" x14ac:dyDescent="0.3">
      <c r="Q76" s="13"/>
    </row>
    <row r="77" spans="17:17" s="10" customFormat="1" ht="15.6" x14ac:dyDescent="0.3">
      <c r="Q77" s="13"/>
    </row>
    <row r="78" spans="17:17" s="10" customFormat="1" ht="15.6" x14ac:dyDescent="0.3">
      <c r="Q78" s="13"/>
    </row>
    <row r="79" spans="17:17" s="10" customFormat="1" ht="15.6" x14ac:dyDescent="0.3">
      <c r="Q79" s="13"/>
    </row>
    <row r="80" spans="17:17" s="10" customFormat="1" ht="15.6" x14ac:dyDescent="0.3">
      <c r="Q80" s="13"/>
    </row>
    <row r="81" spans="17:17" s="10" customFormat="1" ht="15.6" x14ac:dyDescent="0.3">
      <c r="Q81" s="13"/>
    </row>
    <row r="82" spans="17:17" s="10" customFormat="1" ht="15.6" x14ac:dyDescent="0.3">
      <c r="Q82" s="13"/>
    </row>
    <row r="83" spans="17:17" s="10" customFormat="1" ht="15.6" x14ac:dyDescent="0.3">
      <c r="Q83" s="13"/>
    </row>
    <row r="84" spans="17:17" s="10" customFormat="1" ht="15.6" x14ac:dyDescent="0.3">
      <c r="Q84" s="13"/>
    </row>
    <row r="85" spans="17:17" s="10" customFormat="1" ht="15.6" x14ac:dyDescent="0.3">
      <c r="Q85" s="13"/>
    </row>
    <row r="86" spans="17:17" s="10" customFormat="1" ht="15.6" x14ac:dyDescent="0.3">
      <c r="Q86" s="13"/>
    </row>
    <row r="87" spans="17:17" s="10" customFormat="1" ht="15.6" x14ac:dyDescent="0.3">
      <c r="Q87" s="13"/>
    </row>
    <row r="88" spans="17:17" s="10" customFormat="1" ht="15.6" x14ac:dyDescent="0.3">
      <c r="Q88" s="13"/>
    </row>
    <row r="89" spans="17:17" s="10" customFormat="1" ht="15.6" x14ac:dyDescent="0.3">
      <c r="Q89" s="13"/>
    </row>
    <row r="90" spans="17:17" s="10" customFormat="1" ht="15.6" x14ac:dyDescent="0.3">
      <c r="Q90" s="13"/>
    </row>
    <row r="91" spans="17:17" s="10" customFormat="1" ht="15.6" x14ac:dyDescent="0.3">
      <c r="Q91" s="13"/>
    </row>
    <row r="92" spans="17:17" s="10" customFormat="1" ht="15.6" x14ac:dyDescent="0.3">
      <c r="Q92" s="13"/>
    </row>
    <row r="93" spans="17:17" s="10" customFormat="1" ht="15.6" x14ac:dyDescent="0.3">
      <c r="Q93" s="13"/>
    </row>
    <row r="94" spans="17:17" s="10" customFormat="1" ht="15.6" x14ac:dyDescent="0.3">
      <c r="Q94" s="13"/>
    </row>
    <row r="95" spans="17:17" s="10" customFormat="1" ht="15.6" x14ac:dyDescent="0.3">
      <c r="Q95" s="13"/>
    </row>
    <row r="96" spans="17:17" s="10" customFormat="1" ht="15.6" x14ac:dyDescent="0.3">
      <c r="Q96" s="13"/>
    </row>
    <row r="97" spans="17:17" s="10" customFormat="1" ht="15.6" x14ac:dyDescent="0.3">
      <c r="Q97" s="13"/>
    </row>
    <row r="98" spans="17:17" s="10" customFormat="1" ht="15.6" x14ac:dyDescent="0.3">
      <c r="Q98" s="13"/>
    </row>
    <row r="99" spans="17:17" s="10" customFormat="1" ht="15.6" x14ac:dyDescent="0.3">
      <c r="Q99" s="13"/>
    </row>
    <row r="100" spans="17:17" s="10" customFormat="1" ht="15.6" x14ac:dyDescent="0.3">
      <c r="Q100" s="13"/>
    </row>
    <row r="101" spans="17:17" s="10" customFormat="1" ht="15.6" x14ac:dyDescent="0.3">
      <c r="Q101" s="13"/>
    </row>
    <row r="102" spans="17:17" s="10" customFormat="1" ht="15.6" x14ac:dyDescent="0.3">
      <c r="Q102" s="13"/>
    </row>
    <row r="103" spans="17:17" s="10" customFormat="1" ht="15.6" x14ac:dyDescent="0.3">
      <c r="Q103" s="13"/>
    </row>
    <row r="104" spans="17:17" s="10" customFormat="1" ht="15.6" x14ac:dyDescent="0.3">
      <c r="Q104" s="13"/>
    </row>
    <row r="105" spans="17:17" s="10" customFormat="1" ht="15.6" x14ac:dyDescent="0.3">
      <c r="Q105" s="13"/>
    </row>
    <row r="106" spans="17:17" s="10" customFormat="1" ht="15.6" x14ac:dyDescent="0.3">
      <c r="Q106" s="13"/>
    </row>
    <row r="107" spans="17:17" s="10" customFormat="1" ht="15.6" x14ac:dyDescent="0.3">
      <c r="Q107" s="13"/>
    </row>
    <row r="108" spans="17:17" s="10" customFormat="1" ht="15.6" x14ac:dyDescent="0.3">
      <c r="Q108" s="13"/>
    </row>
    <row r="109" spans="17:17" s="10" customFormat="1" ht="15.6" x14ac:dyDescent="0.3">
      <c r="Q109" s="13"/>
    </row>
    <row r="110" spans="17:17" s="10" customFormat="1" ht="15.6" x14ac:dyDescent="0.3">
      <c r="Q110" s="13"/>
    </row>
    <row r="111" spans="17:17" s="10" customFormat="1" ht="15.6" x14ac:dyDescent="0.3">
      <c r="Q111" s="13"/>
    </row>
    <row r="112" spans="17:17" s="10" customFormat="1" ht="15.6" x14ac:dyDescent="0.3">
      <c r="Q112" s="13"/>
    </row>
    <row r="113" spans="17:17" s="10" customFormat="1" ht="15.6" x14ac:dyDescent="0.3">
      <c r="Q113" s="13"/>
    </row>
    <row r="114" spans="17:17" s="10" customFormat="1" ht="15.6" x14ac:dyDescent="0.3">
      <c r="Q114" s="13"/>
    </row>
    <row r="115" spans="17:17" s="10" customFormat="1" ht="15.6" x14ac:dyDescent="0.3">
      <c r="Q115" s="13"/>
    </row>
    <row r="116" spans="17:17" s="10" customFormat="1" ht="15.6" x14ac:dyDescent="0.3">
      <c r="Q116" s="13"/>
    </row>
    <row r="117" spans="17:17" s="10" customFormat="1" ht="15.6" x14ac:dyDescent="0.3">
      <c r="Q117" s="13"/>
    </row>
    <row r="118" spans="17:17" s="10" customFormat="1" ht="15.6" x14ac:dyDescent="0.3">
      <c r="Q118" s="13"/>
    </row>
    <row r="119" spans="17:17" s="10" customFormat="1" ht="15.6" x14ac:dyDescent="0.3">
      <c r="Q119" s="13"/>
    </row>
    <row r="120" spans="17:17" s="10" customFormat="1" ht="15.6" x14ac:dyDescent="0.3">
      <c r="Q120" s="13"/>
    </row>
    <row r="121" spans="17:17" s="10" customFormat="1" ht="15.6" x14ac:dyDescent="0.3">
      <c r="Q121" s="13"/>
    </row>
    <row r="122" spans="17:17" s="10" customFormat="1" ht="15.6" x14ac:dyDescent="0.3">
      <c r="Q122" s="13"/>
    </row>
    <row r="123" spans="17:17" s="10" customFormat="1" ht="15.6" x14ac:dyDescent="0.3">
      <c r="Q123" s="13"/>
    </row>
    <row r="124" spans="17:17" s="10" customFormat="1" ht="15.6" x14ac:dyDescent="0.3">
      <c r="Q124" s="13"/>
    </row>
    <row r="125" spans="17:17" s="10" customFormat="1" ht="15.6" x14ac:dyDescent="0.3">
      <c r="Q125" s="13"/>
    </row>
    <row r="126" spans="17:17" s="10" customFormat="1" ht="15.6" x14ac:dyDescent="0.3">
      <c r="Q126" s="13"/>
    </row>
    <row r="127" spans="17:17" s="10" customFormat="1" ht="15.6" x14ac:dyDescent="0.3">
      <c r="Q127" s="13"/>
    </row>
    <row r="128" spans="17:17" s="10" customFormat="1" ht="15.6" x14ac:dyDescent="0.3">
      <c r="Q128" s="13"/>
    </row>
    <row r="129" spans="17:17" s="10" customFormat="1" ht="15.6" x14ac:dyDescent="0.3">
      <c r="Q129" s="13"/>
    </row>
    <row r="130" spans="17:17" s="10" customFormat="1" ht="15.6" x14ac:dyDescent="0.3">
      <c r="Q130" s="13"/>
    </row>
    <row r="131" spans="17:17" s="10" customFormat="1" ht="15.6" x14ac:dyDescent="0.3">
      <c r="Q131" s="13"/>
    </row>
    <row r="132" spans="17:17" s="10" customFormat="1" ht="15.6" x14ac:dyDescent="0.3">
      <c r="Q132" s="13"/>
    </row>
    <row r="133" spans="17:17" s="10" customFormat="1" ht="15.6" x14ac:dyDescent="0.3">
      <c r="Q133" s="13"/>
    </row>
    <row r="134" spans="17:17" s="10" customFormat="1" ht="15.6" x14ac:dyDescent="0.3">
      <c r="Q134" s="13"/>
    </row>
    <row r="135" spans="17:17" s="10" customFormat="1" ht="15.6" x14ac:dyDescent="0.3">
      <c r="Q135" s="13"/>
    </row>
    <row r="136" spans="17:17" s="10" customFormat="1" ht="15.6" x14ac:dyDescent="0.3">
      <c r="Q136" s="13"/>
    </row>
    <row r="137" spans="17:17" s="10" customFormat="1" ht="15.6" x14ac:dyDescent="0.3">
      <c r="Q137" s="13"/>
    </row>
    <row r="138" spans="17:17" s="10" customFormat="1" ht="15.6" x14ac:dyDescent="0.3">
      <c r="Q138" s="13"/>
    </row>
    <row r="139" spans="17:17" s="10" customFormat="1" ht="15.6" x14ac:dyDescent="0.3">
      <c r="Q139" s="13"/>
    </row>
    <row r="140" spans="17:17" s="10" customFormat="1" ht="15.6" x14ac:dyDescent="0.3">
      <c r="Q140" s="13"/>
    </row>
    <row r="141" spans="17:17" s="10" customFormat="1" ht="15.6" x14ac:dyDescent="0.3">
      <c r="Q141" s="13"/>
    </row>
    <row r="142" spans="17:17" s="10" customFormat="1" ht="15.6" x14ac:dyDescent="0.3">
      <c r="Q142" s="13"/>
    </row>
    <row r="143" spans="17:17" s="10" customFormat="1" ht="15.6" x14ac:dyDescent="0.3">
      <c r="Q143" s="13"/>
    </row>
    <row r="144" spans="17:17" s="10" customFormat="1" ht="15.6" x14ac:dyDescent="0.3">
      <c r="Q144" s="13"/>
    </row>
    <row r="145" spans="17:17" s="10" customFormat="1" ht="15.6" x14ac:dyDescent="0.3">
      <c r="Q145" s="13"/>
    </row>
    <row r="146" spans="17:17" s="10" customFormat="1" ht="15.6" x14ac:dyDescent="0.3">
      <c r="Q146" s="13"/>
    </row>
    <row r="147" spans="17:17" s="10" customFormat="1" ht="15.6" x14ac:dyDescent="0.3">
      <c r="Q147" s="13"/>
    </row>
    <row r="148" spans="17:17" s="10" customFormat="1" ht="15.6" x14ac:dyDescent="0.3">
      <c r="Q148" s="13"/>
    </row>
    <row r="149" spans="17:17" s="10" customFormat="1" ht="15.6" x14ac:dyDescent="0.3">
      <c r="Q149" s="13"/>
    </row>
    <row r="150" spans="17:17" s="10" customFormat="1" ht="15.6" x14ac:dyDescent="0.3">
      <c r="Q150" s="13"/>
    </row>
    <row r="151" spans="17:17" s="10" customFormat="1" ht="15.6" x14ac:dyDescent="0.3">
      <c r="Q151" s="13"/>
    </row>
    <row r="152" spans="17:17" s="10" customFormat="1" ht="15.6" x14ac:dyDescent="0.3">
      <c r="Q152" s="13"/>
    </row>
    <row r="153" spans="17:17" s="10" customFormat="1" ht="15.6" x14ac:dyDescent="0.3">
      <c r="Q153" s="13"/>
    </row>
    <row r="154" spans="17:17" s="10" customFormat="1" ht="15.6" x14ac:dyDescent="0.3">
      <c r="Q154" s="13"/>
    </row>
    <row r="155" spans="17:17" s="10" customFormat="1" ht="15.6" x14ac:dyDescent="0.3">
      <c r="Q155" s="13"/>
    </row>
    <row r="156" spans="17:17" s="10" customFormat="1" ht="15.6" x14ac:dyDescent="0.3">
      <c r="Q156" s="13"/>
    </row>
    <row r="157" spans="17:17" s="10" customFormat="1" ht="15.6" x14ac:dyDescent="0.3">
      <c r="Q157" s="13"/>
    </row>
    <row r="158" spans="17:17" s="10" customFormat="1" ht="15.6" x14ac:dyDescent="0.3">
      <c r="Q158" s="13"/>
    </row>
    <row r="159" spans="17:17" s="10" customFormat="1" ht="15.6" x14ac:dyDescent="0.3">
      <c r="Q159" s="13"/>
    </row>
    <row r="160" spans="17:17" s="10" customFormat="1" ht="15.6" x14ac:dyDescent="0.3">
      <c r="Q160" s="13"/>
    </row>
    <row r="161" spans="17:17" s="10" customFormat="1" ht="15.6" x14ac:dyDescent="0.3">
      <c r="Q161" s="13"/>
    </row>
    <row r="162" spans="17:17" s="10" customFormat="1" ht="15.6" x14ac:dyDescent="0.3">
      <c r="Q162" s="13"/>
    </row>
    <row r="163" spans="17:17" s="10" customFormat="1" ht="15.6" x14ac:dyDescent="0.3">
      <c r="Q163" s="13"/>
    </row>
    <row r="164" spans="17:17" s="10" customFormat="1" ht="15.6" x14ac:dyDescent="0.3">
      <c r="Q164" s="13"/>
    </row>
    <row r="165" spans="17:17" s="10" customFormat="1" ht="15.6" x14ac:dyDescent="0.3">
      <c r="Q165" s="13"/>
    </row>
    <row r="166" spans="17:17" s="10" customFormat="1" ht="15.6" x14ac:dyDescent="0.3">
      <c r="Q166" s="13"/>
    </row>
    <row r="167" spans="17:17" s="10" customFormat="1" ht="15.6" x14ac:dyDescent="0.3">
      <c r="Q167" s="13"/>
    </row>
    <row r="168" spans="17:17" s="10" customFormat="1" ht="15.6" x14ac:dyDescent="0.3">
      <c r="Q168" s="13"/>
    </row>
    <row r="169" spans="17:17" s="10" customFormat="1" ht="15.6" x14ac:dyDescent="0.3">
      <c r="Q169" s="13"/>
    </row>
    <row r="170" spans="17:17" s="10" customFormat="1" ht="15.6" x14ac:dyDescent="0.3">
      <c r="Q170" s="13"/>
    </row>
    <row r="171" spans="17:17" s="10" customFormat="1" ht="15.6" x14ac:dyDescent="0.3">
      <c r="Q171" s="13"/>
    </row>
    <row r="172" spans="17:17" s="10" customFormat="1" ht="15.6" x14ac:dyDescent="0.3">
      <c r="Q172" s="13"/>
    </row>
    <row r="173" spans="17:17" s="10" customFormat="1" ht="15.6" x14ac:dyDescent="0.3">
      <c r="Q173" s="13"/>
    </row>
    <row r="174" spans="17:17" s="10" customFormat="1" ht="15.6" x14ac:dyDescent="0.3">
      <c r="Q174" s="13"/>
    </row>
    <row r="175" spans="17:17" s="10" customFormat="1" ht="15.6" x14ac:dyDescent="0.3">
      <c r="Q175" s="13"/>
    </row>
    <row r="176" spans="17:17" s="10" customFormat="1" ht="15.6" x14ac:dyDescent="0.3">
      <c r="Q176" s="13"/>
    </row>
    <row r="177" spans="17:17" s="10" customFormat="1" ht="15.6" x14ac:dyDescent="0.3">
      <c r="Q177" s="13"/>
    </row>
    <row r="178" spans="17:17" s="10" customFormat="1" ht="15.6" x14ac:dyDescent="0.3">
      <c r="Q178" s="13"/>
    </row>
    <row r="179" spans="17:17" s="10" customFormat="1" ht="15.6" x14ac:dyDescent="0.3">
      <c r="Q179" s="13"/>
    </row>
    <row r="180" spans="17:17" s="10" customFormat="1" ht="15.6" x14ac:dyDescent="0.3">
      <c r="Q180" s="13"/>
    </row>
    <row r="181" spans="17:17" s="10" customFormat="1" ht="15.6" x14ac:dyDescent="0.3">
      <c r="Q181" s="13"/>
    </row>
    <row r="182" spans="17:17" s="10" customFormat="1" ht="15.6" x14ac:dyDescent="0.3">
      <c r="Q182" s="13"/>
    </row>
    <row r="183" spans="17:17" s="10" customFormat="1" ht="15.6" x14ac:dyDescent="0.3">
      <c r="Q183" s="13"/>
    </row>
    <row r="184" spans="17:17" s="10" customFormat="1" ht="15.6" x14ac:dyDescent="0.3">
      <c r="Q184" s="13"/>
    </row>
    <row r="185" spans="17:17" s="10" customFormat="1" ht="15.6" x14ac:dyDescent="0.3">
      <c r="Q185" s="13"/>
    </row>
    <row r="186" spans="17:17" s="10" customFormat="1" ht="15.6" x14ac:dyDescent="0.3">
      <c r="Q186" s="13"/>
    </row>
    <row r="187" spans="17:17" s="10" customFormat="1" ht="15.6" x14ac:dyDescent="0.3">
      <c r="Q187" s="13"/>
    </row>
    <row r="188" spans="17:17" s="10" customFormat="1" ht="15.6" x14ac:dyDescent="0.3">
      <c r="Q188" s="13"/>
    </row>
    <row r="189" spans="17:17" s="10" customFormat="1" ht="15.6" x14ac:dyDescent="0.3">
      <c r="Q189" s="13"/>
    </row>
    <row r="190" spans="17:17" s="10" customFormat="1" ht="15.6" x14ac:dyDescent="0.3">
      <c r="Q190" s="13"/>
    </row>
    <row r="191" spans="17:17" s="10" customFormat="1" ht="15.6" x14ac:dyDescent="0.3">
      <c r="Q191" s="13"/>
    </row>
    <row r="192" spans="17:17" s="10" customFormat="1" ht="15.6" x14ac:dyDescent="0.3">
      <c r="Q192" s="13"/>
    </row>
    <row r="193" spans="17:17" s="10" customFormat="1" ht="15.6" x14ac:dyDescent="0.3">
      <c r="Q193" s="13"/>
    </row>
    <row r="194" spans="17:17" s="10" customFormat="1" ht="15.6" x14ac:dyDescent="0.3">
      <c r="Q194" s="13"/>
    </row>
    <row r="195" spans="17:17" s="10" customFormat="1" ht="15.6" x14ac:dyDescent="0.3">
      <c r="Q195" s="13"/>
    </row>
    <row r="196" spans="17:17" s="10" customFormat="1" ht="15.6" x14ac:dyDescent="0.3">
      <c r="Q196" s="13"/>
    </row>
    <row r="197" spans="17:17" s="10" customFormat="1" ht="15.6" x14ac:dyDescent="0.3">
      <c r="Q197" s="13"/>
    </row>
    <row r="198" spans="17:17" s="10" customFormat="1" ht="15.6" x14ac:dyDescent="0.3">
      <c r="Q198" s="13"/>
    </row>
    <row r="199" spans="17:17" s="10" customFormat="1" ht="15.6" x14ac:dyDescent="0.3">
      <c r="Q199" s="13"/>
    </row>
    <row r="200" spans="17:17" s="10" customFormat="1" ht="15.6" x14ac:dyDescent="0.3">
      <c r="Q200" s="13"/>
    </row>
    <row r="201" spans="17:17" s="10" customFormat="1" ht="15.6" x14ac:dyDescent="0.3">
      <c r="Q201" s="13"/>
    </row>
    <row r="202" spans="17:17" s="10" customFormat="1" ht="15.6" x14ac:dyDescent="0.3">
      <c r="Q202" s="13"/>
    </row>
    <row r="203" spans="17:17" s="10" customFormat="1" ht="15.6" x14ac:dyDescent="0.3">
      <c r="Q203" s="13"/>
    </row>
    <row r="204" spans="17:17" s="10" customFormat="1" ht="15.6" x14ac:dyDescent="0.3">
      <c r="Q204" s="13"/>
    </row>
    <row r="205" spans="17:17" s="10" customFormat="1" ht="15.6" x14ac:dyDescent="0.3">
      <c r="Q205" s="13"/>
    </row>
    <row r="206" spans="17:17" s="10" customFormat="1" ht="15.6" x14ac:dyDescent="0.3">
      <c r="Q206" s="13"/>
    </row>
    <row r="207" spans="17:17" s="10" customFormat="1" ht="15.6" x14ac:dyDescent="0.3">
      <c r="Q207" s="13"/>
    </row>
    <row r="208" spans="17:17" s="10" customFormat="1" ht="15.6" x14ac:dyDescent="0.3">
      <c r="Q208" s="13"/>
    </row>
    <row r="209" spans="17:17" s="10" customFormat="1" ht="15.6" x14ac:dyDescent="0.3">
      <c r="Q209" s="13"/>
    </row>
    <row r="210" spans="17:17" s="10" customFormat="1" ht="15.6" x14ac:dyDescent="0.3">
      <c r="Q210" s="13"/>
    </row>
    <row r="211" spans="17:17" s="10" customFormat="1" ht="15.6" x14ac:dyDescent="0.3">
      <c r="Q211" s="13"/>
    </row>
    <row r="212" spans="17:17" s="10" customFormat="1" ht="15.6" x14ac:dyDescent="0.3">
      <c r="Q212" s="13"/>
    </row>
    <row r="213" spans="17:17" s="10" customFormat="1" ht="15.6" x14ac:dyDescent="0.3">
      <c r="Q213" s="13"/>
    </row>
    <row r="214" spans="17:17" s="10" customFormat="1" ht="15.6" x14ac:dyDescent="0.3">
      <c r="Q214" s="13"/>
    </row>
    <row r="215" spans="17:17" s="10" customFormat="1" ht="15.6" x14ac:dyDescent="0.3">
      <c r="Q215" s="13"/>
    </row>
    <row r="216" spans="17:17" s="10" customFormat="1" ht="15.6" x14ac:dyDescent="0.3">
      <c r="Q216" s="13"/>
    </row>
    <row r="217" spans="17:17" s="10" customFormat="1" ht="15.6" x14ac:dyDescent="0.3">
      <c r="Q217" s="13"/>
    </row>
    <row r="218" spans="17:17" s="10" customFormat="1" ht="15.6" x14ac:dyDescent="0.3">
      <c r="Q218" s="13"/>
    </row>
    <row r="219" spans="17:17" s="10" customFormat="1" ht="15.6" x14ac:dyDescent="0.3">
      <c r="Q219" s="13"/>
    </row>
    <row r="220" spans="17:17" s="10" customFormat="1" ht="15.6" x14ac:dyDescent="0.3">
      <c r="Q220" s="13"/>
    </row>
    <row r="221" spans="17:17" s="10" customFormat="1" ht="15.6" x14ac:dyDescent="0.3">
      <c r="Q221" s="13"/>
    </row>
    <row r="222" spans="17:17" s="10" customFormat="1" ht="15.6" x14ac:dyDescent="0.3">
      <c r="Q222" s="13"/>
    </row>
    <row r="223" spans="17:17" s="10" customFormat="1" ht="15.6" x14ac:dyDescent="0.3">
      <c r="Q223" s="13"/>
    </row>
    <row r="224" spans="17:17" s="10" customFormat="1" ht="15.6" x14ac:dyDescent="0.3">
      <c r="Q224" s="13"/>
    </row>
    <row r="225" spans="17:17" s="10" customFormat="1" ht="15.6" x14ac:dyDescent="0.3">
      <c r="Q225" s="13"/>
    </row>
    <row r="226" spans="17:17" s="10" customFormat="1" ht="15.6" x14ac:dyDescent="0.3">
      <c r="Q226" s="13"/>
    </row>
    <row r="227" spans="17:17" s="10" customFormat="1" ht="15.6" x14ac:dyDescent="0.3">
      <c r="Q227" s="13"/>
    </row>
    <row r="228" spans="17:17" s="10" customFormat="1" ht="15.6" x14ac:dyDescent="0.3">
      <c r="Q228" s="13"/>
    </row>
    <row r="229" spans="17:17" s="10" customFormat="1" ht="15.6" x14ac:dyDescent="0.3">
      <c r="Q229" s="13"/>
    </row>
    <row r="230" spans="17:17" s="10" customFormat="1" ht="15.6" x14ac:dyDescent="0.3">
      <c r="Q230" s="13"/>
    </row>
    <row r="231" spans="17:17" s="10" customFormat="1" ht="15.6" x14ac:dyDescent="0.3">
      <c r="Q231" s="13"/>
    </row>
    <row r="232" spans="17:17" s="10" customFormat="1" ht="15.6" x14ac:dyDescent="0.3">
      <c r="Q232" s="13"/>
    </row>
    <row r="233" spans="17:17" s="10" customFormat="1" ht="15.6" x14ac:dyDescent="0.3">
      <c r="Q233" s="13"/>
    </row>
    <row r="234" spans="17:17" s="10" customFormat="1" ht="15.6" x14ac:dyDescent="0.3">
      <c r="Q234" s="13"/>
    </row>
    <row r="235" spans="17:17" s="10" customFormat="1" ht="15.6" x14ac:dyDescent="0.3">
      <c r="Q235" s="13"/>
    </row>
    <row r="236" spans="17:17" s="10" customFormat="1" ht="15.6" x14ac:dyDescent="0.3">
      <c r="Q236" s="13"/>
    </row>
    <row r="237" spans="17:17" s="10" customFormat="1" ht="15.6" x14ac:dyDescent="0.3">
      <c r="Q237" s="13"/>
    </row>
    <row r="238" spans="17:17" s="10" customFormat="1" ht="15.6" x14ac:dyDescent="0.3">
      <c r="Q238" s="13"/>
    </row>
    <row r="239" spans="17:17" s="10" customFormat="1" ht="15.6" x14ac:dyDescent="0.3">
      <c r="Q239" s="13"/>
    </row>
    <row r="240" spans="17:17" s="10" customFormat="1" ht="15.6" x14ac:dyDescent="0.3">
      <c r="Q240" s="13"/>
    </row>
    <row r="241" spans="17:17" s="10" customFormat="1" ht="15.6" x14ac:dyDescent="0.3">
      <c r="Q241" s="13"/>
    </row>
    <row r="242" spans="17:17" s="10" customFormat="1" ht="15.6" x14ac:dyDescent="0.3">
      <c r="Q242" s="13"/>
    </row>
    <row r="243" spans="17:17" s="10" customFormat="1" ht="15.6" x14ac:dyDescent="0.3">
      <c r="Q243" s="13"/>
    </row>
    <row r="244" spans="17:17" s="10" customFormat="1" ht="15.6" x14ac:dyDescent="0.3">
      <c r="Q244" s="13"/>
    </row>
    <row r="245" spans="17:17" s="10" customFormat="1" ht="15.6" x14ac:dyDescent="0.3">
      <c r="Q245" s="13"/>
    </row>
    <row r="246" spans="17:17" s="10" customFormat="1" ht="15.6" x14ac:dyDescent="0.3">
      <c r="Q246" s="13"/>
    </row>
    <row r="247" spans="17:17" s="10" customFormat="1" ht="15.6" x14ac:dyDescent="0.3">
      <c r="Q247" s="13"/>
    </row>
    <row r="248" spans="17:17" s="10" customFormat="1" ht="15.6" x14ac:dyDescent="0.3">
      <c r="Q248" s="13"/>
    </row>
    <row r="249" spans="17:17" s="10" customFormat="1" ht="15.6" x14ac:dyDescent="0.3">
      <c r="Q249" s="13"/>
    </row>
    <row r="250" spans="17:17" s="10" customFormat="1" ht="15.6" x14ac:dyDescent="0.3">
      <c r="Q250" s="13"/>
    </row>
    <row r="251" spans="17:17" s="10" customFormat="1" ht="15.6" x14ac:dyDescent="0.3">
      <c r="Q251" s="13"/>
    </row>
    <row r="252" spans="17:17" s="10" customFormat="1" ht="15.6" x14ac:dyDescent="0.3">
      <c r="Q252" s="13"/>
    </row>
    <row r="253" spans="17:17" s="10" customFormat="1" ht="15.6" x14ac:dyDescent="0.3">
      <c r="Q253" s="13"/>
    </row>
    <row r="254" spans="17:17" s="10" customFormat="1" ht="15.6" x14ac:dyDescent="0.3">
      <c r="Q254" s="13"/>
    </row>
    <row r="255" spans="17:17" s="10" customFormat="1" ht="15.6" x14ac:dyDescent="0.3">
      <c r="Q255" s="13"/>
    </row>
    <row r="256" spans="17:17" s="10" customFormat="1" ht="15.6" x14ac:dyDescent="0.3">
      <c r="Q256" s="13"/>
    </row>
    <row r="257" spans="17:17" s="10" customFormat="1" ht="15.6" x14ac:dyDescent="0.3">
      <c r="Q257" s="13"/>
    </row>
    <row r="258" spans="17:17" s="10" customFormat="1" ht="15.6" x14ac:dyDescent="0.3">
      <c r="Q258" s="13"/>
    </row>
    <row r="259" spans="17:17" s="10" customFormat="1" ht="15.6" x14ac:dyDescent="0.3">
      <c r="Q259" s="13"/>
    </row>
    <row r="260" spans="17:17" s="10" customFormat="1" ht="15.6" x14ac:dyDescent="0.3">
      <c r="Q260" s="13"/>
    </row>
    <row r="261" spans="17:17" s="10" customFormat="1" ht="15.6" x14ac:dyDescent="0.3">
      <c r="Q261" s="13"/>
    </row>
    <row r="262" spans="17:17" s="10" customFormat="1" ht="15.6" x14ac:dyDescent="0.3">
      <c r="Q262" s="13"/>
    </row>
    <row r="263" spans="17:17" s="10" customFormat="1" ht="15.6" x14ac:dyDescent="0.3">
      <c r="Q263" s="13"/>
    </row>
    <row r="264" spans="17:17" s="10" customFormat="1" ht="15.6" x14ac:dyDescent="0.3">
      <c r="Q264" s="13"/>
    </row>
    <row r="265" spans="17:17" s="10" customFormat="1" ht="15.6" x14ac:dyDescent="0.3">
      <c r="Q265" s="13"/>
    </row>
    <row r="266" spans="17:17" s="10" customFormat="1" ht="15.6" x14ac:dyDescent="0.3">
      <c r="Q266" s="13"/>
    </row>
    <row r="267" spans="17:17" s="10" customFormat="1" ht="15.6" x14ac:dyDescent="0.3">
      <c r="Q267" s="13"/>
    </row>
    <row r="268" spans="17:17" s="10" customFormat="1" ht="15.6" x14ac:dyDescent="0.3">
      <c r="Q268" s="13"/>
    </row>
    <row r="269" spans="17:17" s="10" customFormat="1" ht="15.6" x14ac:dyDescent="0.3">
      <c r="Q269" s="13"/>
    </row>
    <row r="270" spans="17:17" s="10" customFormat="1" ht="15.6" x14ac:dyDescent="0.3">
      <c r="Q270" s="13"/>
    </row>
    <row r="271" spans="17:17" s="10" customFormat="1" ht="15.6" x14ac:dyDescent="0.3">
      <c r="Q271" s="13"/>
    </row>
    <row r="272" spans="17:17" s="10" customFormat="1" ht="15.6" x14ac:dyDescent="0.3">
      <c r="Q272" s="13"/>
    </row>
    <row r="273" spans="17:17" s="10" customFormat="1" ht="15.6" x14ac:dyDescent="0.3">
      <c r="Q273" s="13"/>
    </row>
    <row r="274" spans="17:17" s="10" customFormat="1" ht="15.6" x14ac:dyDescent="0.3">
      <c r="Q274" s="13"/>
    </row>
    <row r="275" spans="17:17" s="10" customFormat="1" ht="15.6" x14ac:dyDescent="0.3">
      <c r="Q275" s="13"/>
    </row>
    <row r="276" spans="17:17" s="10" customFormat="1" ht="15.6" x14ac:dyDescent="0.3">
      <c r="Q276" s="13"/>
    </row>
    <row r="277" spans="17:17" s="10" customFormat="1" ht="15.6" x14ac:dyDescent="0.3">
      <c r="Q277" s="13"/>
    </row>
    <row r="278" spans="17:17" s="10" customFormat="1" ht="15.6" x14ac:dyDescent="0.3">
      <c r="Q278" s="13"/>
    </row>
    <row r="279" spans="17:17" s="10" customFormat="1" ht="15.6" x14ac:dyDescent="0.3">
      <c r="Q279" s="13"/>
    </row>
    <row r="280" spans="17:17" s="10" customFormat="1" ht="15.6" x14ac:dyDescent="0.3">
      <c r="Q280" s="13"/>
    </row>
    <row r="281" spans="17:17" s="10" customFormat="1" ht="15.6" x14ac:dyDescent="0.3">
      <c r="Q281" s="13"/>
    </row>
    <row r="282" spans="17:17" s="10" customFormat="1" ht="15.6" x14ac:dyDescent="0.3">
      <c r="Q282" s="13"/>
    </row>
    <row r="283" spans="17:17" s="10" customFormat="1" ht="15.6" x14ac:dyDescent="0.3">
      <c r="Q283" s="13"/>
    </row>
    <row r="284" spans="17:17" s="10" customFormat="1" ht="15.6" x14ac:dyDescent="0.3">
      <c r="Q284" s="13"/>
    </row>
    <row r="285" spans="17:17" s="10" customFormat="1" ht="15.6" x14ac:dyDescent="0.3">
      <c r="Q285" s="13"/>
    </row>
    <row r="286" spans="17:17" s="10" customFormat="1" ht="15.6" x14ac:dyDescent="0.3">
      <c r="Q286" s="13"/>
    </row>
    <row r="287" spans="17:17" s="10" customFormat="1" ht="15.6" x14ac:dyDescent="0.3">
      <c r="Q287" s="13"/>
    </row>
    <row r="288" spans="17:17" s="10" customFormat="1" ht="15.6" x14ac:dyDescent="0.3">
      <c r="Q288" s="13"/>
    </row>
    <row r="289" spans="17:17" s="10" customFormat="1" ht="15.6" x14ac:dyDescent="0.3">
      <c r="Q289" s="13"/>
    </row>
    <row r="290" spans="17:17" s="10" customFormat="1" ht="15.6" x14ac:dyDescent="0.3">
      <c r="Q290" s="13"/>
    </row>
    <row r="291" spans="17:17" s="10" customFormat="1" ht="15.6" x14ac:dyDescent="0.3">
      <c r="Q291" s="13"/>
    </row>
    <row r="292" spans="17:17" s="10" customFormat="1" ht="15.6" x14ac:dyDescent="0.3">
      <c r="Q292" s="13"/>
    </row>
    <row r="293" spans="17:17" s="10" customFormat="1" ht="15.6" x14ac:dyDescent="0.3">
      <c r="Q293" s="13"/>
    </row>
    <row r="294" spans="17:17" s="10" customFormat="1" ht="15.6" x14ac:dyDescent="0.3">
      <c r="Q294" s="13"/>
    </row>
    <row r="295" spans="17:17" s="10" customFormat="1" ht="15.6" x14ac:dyDescent="0.3">
      <c r="Q295" s="13"/>
    </row>
    <row r="296" spans="17:17" s="10" customFormat="1" ht="15.6" x14ac:dyDescent="0.3">
      <c r="Q296" s="13"/>
    </row>
    <row r="297" spans="17:17" s="10" customFormat="1" ht="15.6" x14ac:dyDescent="0.3">
      <c r="Q297" s="13"/>
    </row>
    <row r="298" spans="17:17" s="10" customFormat="1" ht="15.6" x14ac:dyDescent="0.3">
      <c r="Q298" s="13"/>
    </row>
    <row r="299" spans="17:17" s="10" customFormat="1" ht="15.6" x14ac:dyDescent="0.3">
      <c r="Q299" s="13"/>
    </row>
    <row r="300" spans="17:17" s="10" customFormat="1" ht="15.6" x14ac:dyDescent="0.3">
      <c r="Q300" s="13"/>
    </row>
    <row r="301" spans="17:17" s="10" customFormat="1" ht="15.6" x14ac:dyDescent="0.3">
      <c r="Q301" s="13"/>
    </row>
    <row r="302" spans="17:17" s="10" customFormat="1" ht="15.6" x14ac:dyDescent="0.3">
      <c r="Q302" s="13"/>
    </row>
    <row r="303" spans="17:17" s="10" customFormat="1" ht="15.6" x14ac:dyDescent="0.3">
      <c r="Q303" s="13"/>
    </row>
    <row r="304" spans="17:17" s="10" customFormat="1" ht="15.6" x14ac:dyDescent="0.3">
      <c r="Q304" s="13"/>
    </row>
    <row r="305" spans="17:17" s="10" customFormat="1" ht="15.6" x14ac:dyDescent="0.3">
      <c r="Q305" s="13"/>
    </row>
    <row r="306" spans="17:17" s="10" customFormat="1" ht="15.6" x14ac:dyDescent="0.3">
      <c r="Q306" s="13"/>
    </row>
    <row r="307" spans="17:17" s="10" customFormat="1" ht="15.6" x14ac:dyDescent="0.3">
      <c r="Q307" s="13"/>
    </row>
    <row r="308" spans="17:17" s="10" customFormat="1" ht="15.6" x14ac:dyDescent="0.3">
      <c r="Q308" s="13"/>
    </row>
    <row r="309" spans="17:17" s="10" customFormat="1" ht="15.6" x14ac:dyDescent="0.3">
      <c r="Q309" s="13"/>
    </row>
    <row r="310" spans="17:17" s="10" customFormat="1" ht="15.6" x14ac:dyDescent="0.3">
      <c r="Q310" s="13"/>
    </row>
    <row r="311" spans="17:17" s="10" customFormat="1" ht="15.6" x14ac:dyDescent="0.3">
      <c r="Q311" s="13"/>
    </row>
    <row r="312" spans="17:17" s="10" customFormat="1" ht="15.6" x14ac:dyDescent="0.3">
      <c r="Q312" s="13"/>
    </row>
    <row r="313" spans="17:17" s="10" customFormat="1" ht="15.6" x14ac:dyDescent="0.3">
      <c r="Q313" s="13"/>
    </row>
    <row r="314" spans="17:17" s="10" customFormat="1" ht="15.6" x14ac:dyDescent="0.3">
      <c r="Q314" s="13"/>
    </row>
    <row r="315" spans="17:17" s="10" customFormat="1" ht="15.6" x14ac:dyDescent="0.3">
      <c r="Q315" s="13"/>
    </row>
    <row r="316" spans="17:17" s="10" customFormat="1" ht="15.6" x14ac:dyDescent="0.3">
      <c r="Q316" s="13"/>
    </row>
    <row r="317" spans="17:17" s="10" customFormat="1" ht="15.6" x14ac:dyDescent="0.3">
      <c r="Q317" s="13"/>
    </row>
    <row r="318" spans="17:17" s="10" customFormat="1" ht="15.6" x14ac:dyDescent="0.3">
      <c r="Q318" s="13"/>
    </row>
    <row r="319" spans="17:17" s="10" customFormat="1" ht="15.6" x14ac:dyDescent="0.3">
      <c r="Q319" s="13"/>
    </row>
    <row r="320" spans="17:17" s="10" customFormat="1" ht="15.6" x14ac:dyDescent="0.3">
      <c r="Q320" s="13"/>
    </row>
    <row r="321" spans="17:17" s="10" customFormat="1" ht="15.6" x14ac:dyDescent="0.3">
      <c r="Q321" s="13"/>
    </row>
    <row r="322" spans="17:17" s="10" customFormat="1" ht="15.6" x14ac:dyDescent="0.3">
      <c r="Q322" s="13"/>
    </row>
    <row r="323" spans="17:17" s="10" customFormat="1" ht="15.6" x14ac:dyDescent="0.3">
      <c r="Q323" s="13"/>
    </row>
    <row r="324" spans="17:17" s="10" customFormat="1" ht="15.6" x14ac:dyDescent="0.3">
      <c r="Q324" s="13"/>
    </row>
    <row r="325" spans="17:17" s="10" customFormat="1" ht="15.6" x14ac:dyDescent="0.3">
      <c r="Q325" s="13"/>
    </row>
    <row r="326" spans="17:17" s="10" customFormat="1" ht="15.6" x14ac:dyDescent="0.3">
      <c r="Q326" s="13"/>
    </row>
    <row r="327" spans="17:17" s="10" customFormat="1" ht="15.6" x14ac:dyDescent="0.3">
      <c r="Q327" s="13"/>
    </row>
    <row r="328" spans="17:17" s="10" customFormat="1" ht="15.6" x14ac:dyDescent="0.3">
      <c r="Q328" s="13"/>
    </row>
    <row r="329" spans="17:17" s="10" customFormat="1" ht="15.6" x14ac:dyDescent="0.3">
      <c r="Q329" s="13"/>
    </row>
    <row r="330" spans="17:17" s="10" customFormat="1" ht="15.6" x14ac:dyDescent="0.3">
      <c r="Q330" s="13"/>
    </row>
    <row r="331" spans="17:17" s="10" customFormat="1" ht="15.6" x14ac:dyDescent="0.3">
      <c r="Q331" s="13"/>
    </row>
    <row r="332" spans="17:17" s="10" customFormat="1" ht="15.6" x14ac:dyDescent="0.3">
      <c r="Q332" s="13"/>
    </row>
    <row r="333" spans="17:17" s="10" customFormat="1" ht="15.6" x14ac:dyDescent="0.3">
      <c r="Q333" s="13"/>
    </row>
    <row r="334" spans="17:17" s="10" customFormat="1" ht="15.6" x14ac:dyDescent="0.3">
      <c r="Q334" s="13"/>
    </row>
    <row r="335" spans="17:17" s="10" customFormat="1" ht="15.6" x14ac:dyDescent="0.3">
      <c r="Q335" s="13"/>
    </row>
    <row r="336" spans="17:17" s="10" customFormat="1" ht="15.6" x14ac:dyDescent="0.3">
      <c r="Q336" s="13"/>
    </row>
    <row r="337" spans="17:17" s="10" customFormat="1" ht="15.6" x14ac:dyDescent="0.3">
      <c r="Q337" s="13"/>
    </row>
    <row r="338" spans="17:17" s="10" customFormat="1" ht="15.6" x14ac:dyDescent="0.3">
      <c r="Q338" s="13"/>
    </row>
    <row r="339" spans="17:17" s="10" customFormat="1" ht="15.6" x14ac:dyDescent="0.3">
      <c r="Q339" s="13"/>
    </row>
    <row r="340" spans="17:17" s="10" customFormat="1" ht="15.6" x14ac:dyDescent="0.3">
      <c r="Q340" s="13"/>
    </row>
    <row r="341" spans="17:17" s="10" customFormat="1" ht="15.6" x14ac:dyDescent="0.3">
      <c r="Q341" s="13"/>
    </row>
    <row r="342" spans="17:17" s="10" customFormat="1" ht="15.6" x14ac:dyDescent="0.3">
      <c r="Q342" s="13"/>
    </row>
    <row r="343" spans="17:17" s="10" customFormat="1" ht="15.6" x14ac:dyDescent="0.3">
      <c r="Q343" s="13"/>
    </row>
    <row r="344" spans="17:17" s="10" customFormat="1" ht="15.6" x14ac:dyDescent="0.3">
      <c r="Q344" s="13"/>
    </row>
    <row r="345" spans="17:17" s="10" customFormat="1" ht="15.6" x14ac:dyDescent="0.3">
      <c r="Q345" s="13"/>
    </row>
    <row r="346" spans="17:17" s="10" customFormat="1" ht="15.6" x14ac:dyDescent="0.3">
      <c r="Q346" s="13"/>
    </row>
    <row r="347" spans="17:17" s="10" customFormat="1" ht="15.6" x14ac:dyDescent="0.3">
      <c r="Q347" s="13"/>
    </row>
    <row r="348" spans="17:17" s="10" customFormat="1" ht="15.6" x14ac:dyDescent="0.3">
      <c r="Q348" s="13"/>
    </row>
    <row r="349" spans="17:17" s="10" customFormat="1" ht="15.6" x14ac:dyDescent="0.3">
      <c r="Q349" s="13"/>
    </row>
    <row r="350" spans="17:17" s="10" customFormat="1" ht="15.6" x14ac:dyDescent="0.3">
      <c r="Q350" s="13"/>
    </row>
    <row r="351" spans="17:17" s="10" customFormat="1" ht="15.6" x14ac:dyDescent="0.3">
      <c r="Q351" s="13"/>
    </row>
    <row r="352" spans="17:17" s="10" customFormat="1" ht="15.6" x14ac:dyDescent="0.3">
      <c r="Q352" s="13"/>
    </row>
    <row r="353" spans="17:17" s="10" customFormat="1" ht="15.6" x14ac:dyDescent="0.3">
      <c r="Q353" s="13"/>
    </row>
    <row r="354" spans="17:17" s="10" customFormat="1" ht="15.6" x14ac:dyDescent="0.3">
      <c r="Q354" s="13"/>
    </row>
    <row r="355" spans="17:17" s="10" customFormat="1" ht="15.6" x14ac:dyDescent="0.3">
      <c r="Q355" s="13"/>
    </row>
    <row r="356" spans="17:17" s="10" customFormat="1" ht="15.6" x14ac:dyDescent="0.3">
      <c r="Q356" s="13"/>
    </row>
    <row r="357" spans="17:17" s="10" customFormat="1" ht="15.6" x14ac:dyDescent="0.3">
      <c r="Q357" s="13"/>
    </row>
    <row r="358" spans="17:17" s="10" customFormat="1" ht="15.6" x14ac:dyDescent="0.3">
      <c r="Q358" s="13"/>
    </row>
    <row r="359" spans="17:17" s="10" customFormat="1" ht="15.6" x14ac:dyDescent="0.3">
      <c r="Q359" s="13"/>
    </row>
    <row r="360" spans="17:17" s="10" customFormat="1" ht="15.6" x14ac:dyDescent="0.3">
      <c r="Q360" s="13"/>
    </row>
    <row r="361" spans="17:17" s="10" customFormat="1" ht="15.6" x14ac:dyDescent="0.3">
      <c r="Q361" s="13"/>
    </row>
    <row r="362" spans="17:17" s="10" customFormat="1" ht="15.6" x14ac:dyDescent="0.3">
      <c r="Q362" s="13"/>
    </row>
    <row r="363" spans="17:17" s="10" customFormat="1" ht="15.6" x14ac:dyDescent="0.3">
      <c r="Q363" s="13"/>
    </row>
    <row r="364" spans="17:17" s="10" customFormat="1" ht="15.6" x14ac:dyDescent="0.3">
      <c r="Q364" s="13"/>
    </row>
    <row r="365" spans="17:17" s="10" customFormat="1" ht="15.6" x14ac:dyDescent="0.3">
      <c r="Q365" s="13"/>
    </row>
    <row r="366" spans="17:17" s="10" customFormat="1" ht="15.6" x14ac:dyDescent="0.3">
      <c r="Q366" s="13"/>
    </row>
    <row r="367" spans="17:17" s="10" customFormat="1" ht="15.6" x14ac:dyDescent="0.3">
      <c r="Q367" s="13"/>
    </row>
    <row r="368" spans="17:17" s="10" customFormat="1" ht="15.6" x14ac:dyDescent="0.3">
      <c r="Q368" s="13"/>
    </row>
    <row r="369" spans="1:24" s="10" customFormat="1" ht="15.6" x14ac:dyDescent="0.3">
      <c r="Q369" s="13"/>
    </row>
    <row r="370" spans="1:24" s="10" customFormat="1" ht="15.6" x14ac:dyDescent="0.3">
      <c r="Q370" s="13"/>
    </row>
    <row r="371" spans="1:24" s="10" customFormat="1" ht="15.6" x14ac:dyDescent="0.3">
      <c r="Q371" s="13"/>
    </row>
    <row r="372" spans="1:24" s="10" customFormat="1" ht="15.6" x14ac:dyDescent="0.3">
      <c r="Q372" s="13"/>
    </row>
    <row r="373" spans="1:24" ht="15.6" x14ac:dyDescent="0.3">
      <c r="A373"/>
      <c r="B373"/>
      <c r="C373"/>
      <c r="D373"/>
      <c r="E373"/>
      <c r="F373"/>
      <c r="G373"/>
      <c r="H373"/>
      <c r="I373"/>
      <c r="J373"/>
      <c r="K373"/>
      <c r="L373"/>
      <c r="M373"/>
      <c r="N373"/>
      <c r="O373"/>
      <c r="P373"/>
      <c r="Q373" s="14"/>
      <c r="R373"/>
      <c r="S373"/>
      <c r="T373"/>
      <c r="U373"/>
      <c r="V373"/>
      <c r="W373"/>
      <c r="X373"/>
    </row>
    <row r="374" spans="1:24" ht="15.6" x14ac:dyDescent="0.3">
      <c r="A374"/>
      <c r="B374"/>
      <c r="C374"/>
      <c r="D374"/>
      <c r="E374"/>
      <c r="F374"/>
      <c r="G374"/>
      <c r="H374"/>
      <c r="I374"/>
      <c r="J374"/>
      <c r="K374"/>
      <c r="L374"/>
      <c r="M374"/>
      <c r="N374"/>
      <c r="O374"/>
      <c r="P374"/>
      <c r="Q374" s="14"/>
      <c r="R374"/>
      <c r="S374"/>
      <c r="T374"/>
      <c r="U374"/>
      <c r="V374"/>
      <c r="W374"/>
      <c r="X374"/>
    </row>
    <row r="375" spans="1:24" ht="15.6" x14ac:dyDescent="0.3">
      <c r="A375"/>
      <c r="B375"/>
      <c r="C375"/>
      <c r="D375"/>
      <c r="E375"/>
      <c r="F375"/>
      <c r="G375"/>
      <c r="H375"/>
      <c r="I375"/>
      <c r="J375"/>
      <c r="K375"/>
      <c r="L375"/>
      <c r="M375"/>
      <c r="N375"/>
      <c r="O375"/>
      <c r="P375"/>
      <c r="Q375" s="14"/>
      <c r="R375"/>
      <c r="S375"/>
      <c r="T375"/>
      <c r="U375"/>
      <c r="V375"/>
      <c r="W375"/>
      <c r="X375"/>
    </row>
    <row r="376" spans="1:24" ht="15.6" x14ac:dyDescent="0.3">
      <c r="A376"/>
      <c r="B376"/>
      <c r="C376"/>
      <c r="D376"/>
      <c r="E376"/>
      <c r="F376"/>
      <c r="G376"/>
      <c r="H376"/>
      <c r="I376"/>
      <c r="J376"/>
      <c r="K376"/>
      <c r="L376"/>
      <c r="M376"/>
      <c r="N376"/>
      <c r="O376"/>
      <c r="P376"/>
      <c r="Q376" s="14"/>
      <c r="R376"/>
      <c r="S376"/>
      <c r="T376"/>
      <c r="U376"/>
      <c r="V376"/>
      <c r="W376"/>
      <c r="X376"/>
    </row>
    <row r="377" spans="1:24" ht="15.6" x14ac:dyDescent="0.3">
      <c r="A377"/>
      <c r="B377"/>
      <c r="C377"/>
      <c r="D377"/>
      <c r="E377"/>
      <c r="F377"/>
      <c r="G377"/>
      <c r="H377"/>
      <c r="I377"/>
      <c r="J377"/>
      <c r="K377"/>
      <c r="L377"/>
      <c r="M377"/>
      <c r="N377"/>
      <c r="O377"/>
      <c r="P377"/>
      <c r="Q377" s="14"/>
      <c r="R377"/>
      <c r="S377"/>
      <c r="T377"/>
      <c r="U377"/>
      <c r="V377"/>
      <c r="W377"/>
      <c r="X377"/>
    </row>
    <row r="378" spans="1:24" ht="15.6" x14ac:dyDescent="0.3">
      <c r="A378"/>
      <c r="B378"/>
      <c r="C378"/>
      <c r="D378"/>
      <c r="E378"/>
      <c r="F378"/>
      <c r="G378"/>
      <c r="H378"/>
      <c r="I378"/>
      <c r="J378"/>
      <c r="K378"/>
      <c r="L378"/>
      <c r="M378"/>
      <c r="N378"/>
      <c r="O378"/>
      <c r="P378"/>
      <c r="Q378" s="14"/>
      <c r="R378"/>
      <c r="S378"/>
      <c r="T378"/>
      <c r="U378"/>
      <c r="V378"/>
      <c r="W378"/>
      <c r="X378"/>
    </row>
    <row r="379" spans="1:24" ht="15.6" x14ac:dyDescent="0.3">
      <c r="A379"/>
      <c r="B379"/>
      <c r="C379"/>
      <c r="D379"/>
      <c r="E379"/>
      <c r="F379"/>
      <c r="G379"/>
      <c r="H379"/>
      <c r="I379"/>
      <c r="J379"/>
      <c r="K379"/>
      <c r="L379"/>
      <c r="M379"/>
      <c r="N379"/>
      <c r="O379"/>
      <c r="P379"/>
      <c r="Q379" s="14"/>
      <c r="R379"/>
      <c r="S379"/>
      <c r="T379"/>
      <c r="U379"/>
      <c r="V379"/>
      <c r="W379"/>
      <c r="X379"/>
    </row>
    <row r="380" spans="1:24" ht="15.6" x14ac:dyDescent="0.3">
      <c r="A380"/>
      <c r="B380"/>
      <c r="C380"/>
      <c r="D380"/>
      <c r="E380"/>
      <c r="F380"/>
      <c r="G380"/>
      <c r="H380"/>
      <c r="I380"/>
      <c r="J380"/>
      <c r="K380"/>
      <c r="L380"/>
      <c r="M380"/>
      <c r="N380"/>
      <c r="O380"/>
      <c r="P380"/>
      <c r="Q380" s="14"/>
      <c r="R380"/>
      <c r="S380"/>
      <c r="T380"/>
      <c r="U380"/>
      <c r="V380"/>
      <c r="W380"/>
      <c r="X380"/>
    </row>
  </sheetData>
  <autoFilter ref="R1:X380"/>
  <mergeCells count="69">
    <mergeCell ref="E30:P30"/>
    <mergeCell ref="C31:D31"/>
    <mergeCell ref="E31:P31"/>
    <mergeCell ref="C32:D32"/>
    <mergeCell ref="E32:P32"/>
    <mergeCell ref="C26:D26"/>
    <mergeCell ref="E26:P26"/>
    <mergeCell ref="C23:D23"/>
    <mergeCell ref="E23:P23"/>
    <mergeCell ref="A23:A33"/>
    <mergeCell ref="C25:D25"/>
    <mergeCell ref="E25:P25"/>
    <mergeCell ref="E27:P27"/>
    <mergeCell ref="C28:D28"/>
    <mergeCell ref="E28:P28"/>
    <mergeCell ref="C29:D29"/>
    <mergeCell ref="E29:P29"/>
    <mergeCell ref="C27:D27"/>
    <mergeCell ref="C33:D33"/>
    <mergeCell ref="E33:P33"/>
    <mergeCell ref="C30:D30"/>
    <mergeCell ref="C18:D18"/>
    <mergeCell ref="E18:P18"/>
    <mergeCell ref="E24:P24"/>
    <mergeCell ref="E22:P22"/>
    <mergeCell ref="C24:D24"/>
    <mergeCell ref="C20:D20"/>
    <mergeCell ref="E20:P20"/>
    <mergeCell ref="C21:D21"/>
    <mergeCell ref="E21:P21"/>
    <mergeCell ref="C22:D22"/>
    <mergeCell ref="C10:D10"/>
    <mergeCell ref="E10:P10"/>
    <mergeCell ref="C12:D12"/>
    <mergeCell ref="E12:P12"/>
    <mergeCell ref="C19:D19"/>
    <mergeCell ref="E19:P19"/>
    <mergeCell ref="C14:D14"/>
    <mergeCell ref="E14:P14"/>
    <mergeCell ref="C15:D15"/>
    <mergeCell ref="E15:P15"/>
    <mergeCell ref="C16:D16"/>
    <mergeCell ref="E16:P16"/>
    <mergeCell ref="C13:D13"/>
    <mergeCell ref="E13:P13"/>
    <mergeCell ref="C17:D17"/>
    <mergeCell ref="E17:P17"/>
    <mergeCell ref="C8:D8"/>
    <mergeCell ref="E8:P8"/>
    <mergeCell ref="C9:D9"/>
    <mergeCell ref="E9:P9"/>
    <mergeCell ref="C6:D6"/>
    <mergeCell ref="E6:P6"/>
    <mergeCell ref="C11:D11"/>
    <mergeCell ref="E11:P11"/>
    <mergeCell ref="A1:B1"/>
    <mergeCell ref="C1:D1"/>
    <mergeCell ref="E1:Q1"/>
    <mergeCell ref="A2:A22"/>
    <mergeCell ref="C2:D2"/>
    <mergeCell ref="E2:P2"/>
    <mergeCell ref="C3:D3"/>
    <mergeCell ref="E3:P3"/>
    <mergeCell ref="C4:D4"/>
    <mergeCell ref="E4:P4"/>
    <mergeCell ref="C7:D7"/>
    <mergeCell ref="E7:P7"/>
    <mergeCell ref="C5:D5"/>
    <mergeCell ref="E5:P5"/>
  </mergeCells>
  <phoneticPr fontId="0" type="noConversion"/>
  <hyperlinks>
    <hyperlink ref="Q5" location="'3'!A1" display="'3'!A1"/>
    <hyperlink ref="Q6" location="'4'!A1" display="'4'!A1"/>
    <hyperlink ref="Q7" location="'5'!A1" display="'5'!A1"/>
    <hyperlink ref="Q8" location="'6'!A1" display="'6'!A1"/>
    <hyperlink ref="Q9" location="'7'!A1" display="'7'!A1"/>
    <hyperlink ref="Q10" location="'8'!A1" display="'8'!A1"/>
    <hyperlink ref="Q3" location="'1'!A1" display="'1'!A1"/>
    <hyperlink ref="Q4" location="'2'!A1" display="'2'!A1"/>
    <hyperlink ref="Q11" location="'9'!A1" display="'9'!A1"/>
    <hyperlink ref="Q12" location="'10'!A1" display="'10'!A1"/>
  </hyperlinks>
  <pageMargins left="0.25" right="0.25" top="0.75" bottom="0.75" header="0.3" footer="0.3"/>
  <pageSetup paperSize="9" scale="65"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view="pageBreakPreview" topLeftCell="A22" zoomScale="80" zoomScaleNormal="80" zoomScaleSheetLayoutView="80" workbookViewId="0">
      <selection activeCell="A37" sqref="A37:W37"/>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Elenco!B11</f>
        <v>9</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
        <v>17</v>
      </c>
      <c r="F5" s="283"/>
      <c r="G5" s="283"/>
      <c r="H5" s="283"/>
      <c r="I5" s="283"/>
      <c r="J5" s="283"/>
      <c r="K5" s="268" t="s">
        <v>18</v>
      </c>
      <c r="L5" s="268"/>
      <c r="M5" s="268"/>
      <c r="N5" s="268"/>
      <c r="O5" s="268"/>
      <c r="P5" s="283"/>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customHeight="1" thickTop="1" thickBot="1" x14ac:dyDescent="0.35">
      <c r="A7" s="268" t="s">
        <v>23</v>
      </c>
      <c r="B7" s="268"/>
      <c r="C7" s="268"/>
      <c r="D7" s="268"/>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customHeight="1" thickTop="1" thickBot="1" x14ac:dyDescent="0.35">
      <c r="A8" s="268" t="s">
        <v>25</v>
      </c>
      <c r="B8" s="268"/>
      <c r="C8" s="268"/>
      <c r="D8" s="268"/>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f>Elenco!E11</f>
        <v>0</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15.6" x14ac:dyDescent="0.3">
      <c r="A15" s="277"/>
      <c r="B15" s="278"/>
      <c r="C15" s="278"/>
      <c r="D15" s="279"/>
      <c r="E15" s="289"/>
      <c r="F15" s="290"/>
      <c r="G15" s="290"/>
      <c r="H15" s="290"/>
      <c r="I15" s="290"/>
      <c r="J15" s="290"/>
      <c r="K15" s="290"/>
      <c r="L15" s="290"/>
      <c r="M15" s="289"/>
      <c r="N15" s="290"/>
      <c r="O15" s="290"/>
      <c r="P15" s="290"/>
      <c r="Q15" s="290"/>
      <c r="R15" s="290"/>
      <c r="S15" s="290"/>
      <c r="T15" s="290"/>
      <c r="U15" s="289"/>
      <c r="V15" s="290"/>
      <c r="W15" s="290"/>
      <c r="X15" s="290"/>
      <c r="Y15" s="290"/>
      <c r="Z15" s="290"/>
      <c r="AA15" s="290"/>
      <c r="AB15" s="290"/>
      <c r="AC15" s="289"/>
      <c r="AD15" s="290"/>
      <c r="AE15" s="291"/>
      <c r="AF15" s="289"/>
      <c r="AG15" s="291"/>
      <c r="AH15" s="289"/>
      <c r="AI15" s="291"/>
      <c r="AJ15" s="22"/>
      <c r="AK15" s="22"/>
      <c r="AV15" s="22"/>
      <c r="AW15" s="22"/>
      <c r="AX15" s="22"/>
    </row>
    <row r="16" spans="1:60" s="23" customFormat="1" ht="15.6" x14ac:dyDescent="0.3">
      <c r="A16" s="277"/>
      <c r="B16" s="278"/>
      <c r="C16" s="278"/>
      <c r="D16" s="279"/>
      <c r="E16" s="289"/>
      <c r="F16" s="290"/>
      <c r="G16" s="290"/>
      <c r="H16" s="290"/>
      <c r="I16" s="290"/>
      <c r="J16" s="290"/>
      <c r="K16" s="290"/>
      <c r="L16" s="290"/>
      <c r="M16" s="289"/>
      <c r="N16" s="290"/>
      <c r="O16" s="290"/>
      <c r="P16" s="290"/>
      <c r="Q16" s="290"/>
      <c r="R16" s="290"/>
      <c r="S16" s="290"/>
      <c r="T16" s="290"/>
      <c r="U16" s="289"/>
      <c r="V16" s="290"/>
      <c r="W16" s="290"/>
      <c r="X16" s="290"/>
      <c r="Y16" s="290"/>
      <c r="Z16" s="290"/>
      <c r="AA16" s="290"/>
      <c r="AB16" s="290"/>
      <c r="AC16" s="289"/>
      <c r="AD16" s="290"/>
      <c r="AE16" s="291"/>
      <c r="AF16" s="289"/>
      <c r="AG16" s="291"/>
      <c r="AH16" s="289"/>
      <c r="AI16" s="291"/>
      <c r="AJ16" s="22"/>
      <c r="AK16" s="22"/>
      <c r="AV16" s="22"/>
      <c r="AW16" s="22"/>
      <c r="AX16" s="22"/>
    </row>
    <row r="17" spans="1:50" s="23" customFormat="1" ht="15.6" x14ac:dyDescent="0.3">
      <c r="A17" s="277"/>
      <c r="B17" s="278"/>
      <c r="C17" s="278"/>
      <c r="D17" s="279"/>
      <c r="E17" s="289"/>
      <c r="F17" s="290"/>
      <c r="G17" s="290"/>
      <c r="H17" s="290"/>
      <c r="I17" s="290"/>
      <c r="J17" s="290"/>
      <c r="K17" s="290"/>
      <c r="L17" s="290"/>
      <c r="M17" s="289"/>
      <c r="N17" s="290"/>
      <c r="O17" s="290"/>
      <c r="P17" s="290"/>
      <c r="Q17" s="290"/>
      <c r="R17" s="290"/>
      <c r="S17" s="290"/>
      <c r="T17" s="290"/>
      <c r="U17" s="289"/>
      <c r="V17" s="290"/>
      <c r="W17" s="290"/>
      <c r="X17" s="290"/>
      <c r="Y17" s="290"/>
      <c r="Z17" s="290"/>
      <c r="AA17" s="290"/>
      <c r="AB17" s="290"/>
      <c r="AC17" s="289"/>
      <c r="AD17" s="290"/>
      <c r="AE17" s="291"/>
      <c r="AF17" s="289"/>
      <c r="AG17" s="291"/>
      <c r="AH17" s="289"/>
      <c r="AI17" s="291"/>
      <c r="AJ17" s="22"/>
      <c r="AK17" s="22"/>
      <c r="AV17" s="22"/>
      <c r="AW17" s="22"/>
      <c r="AX17" s="22"/>
    </row>
    <row r="18" spans="1:50" s="23" customFormat="1" ht="15.6" x14ac:dyDescent="0.3">
      <c r="A18" s="277"/>
      <c r="B18" s="278"/>
      <c r="C18" s="278"/>
      <c r="D18" s="279"/>
      <c r="E18" s="289"/>
      <c r="F18" s="290"/>
      <c r="G18" s="290"/>
      <c r="H18" s="290"/>
      <c r="I18" s="290"/>
      <c r="J18" s="290"/>
      <c r="K18" s="290"/>
      <c r="L18" s="290"/>
      <c r="M18" s="289"/>
      <c r="N18" s="290"/>
      <c r="O18" s="290"/>
      <c r="P18" s="290"/>
      <c r="Q18" s="290"/>
      <c r="R18" s="290"/>
      <c r="S18" s="290"/>
      <c r="T18" s="290"/>
      <c r="U18" s="289"/>
      <c r="V18" s="290"/>
      <c r="W18" s="290"/>
      <c r="X18" s="290"/>
      <c r="Y18" s="290"/>
      <c r="Z18" s="290"/>
      <c r="AA18" s="290"/>
      <c r="AB18" s="290"/>
      <c r="AC18" s="289"/>
      <c r="AD18" s="290"/>
      <c r="AE18" s="291"/>
      <c r="AF18" s="289"/>
      <c r="AG18" s="291"/>
      <c r="AH18" s="289"/>
      <c r="AI18" s="291"/>
      <c r="AJ18" s="22"/>
      <c r="AK18" s="22"/>
      <c r="AV18" s="22"/>
      <c r="AW18" s="22"/>
      <c r="AX18" s="22"/>
    </row>
    <row r="19" spans="1:50" s="23" customFormat="1" ht="15.6" x14ac:dyDescent="0.3">
      <c r="A19" s="277"/>
      <c r="B19" s="278"/>
      <c r="C19" s="278"/>
      <c r="D19" s="279"/>
      <c r="E19" s="289"/>
      <c r="F19" s="290"/>
      <c r="G19" s="290"/>
      <c r="H19" s="290"/>
      <c r="I19" s="290"/>
      <c r="J19" s="290"/>
      <c r="K19" s="290"/>
      <c r="L19" s="290"/>
      <c r="M19" s="289"/>
      <c r="N19" s="290"/>
      <c r="O19" s="290"/>
      <c r="P19" s="290"/>
      <c r="Q19" s="290"/>
      <c r="R19" s="290"/>
      <c r="S19" s="290"/>
      <c r="T19" s="290"/>
      <c r="U19" s="289"/>
      <c r="V19" s="290"/>
      <c r="W19" s="290"/>
      <c r="X19" s="290"/>
      <c r="Y19" s="290"/>
      <c r="Z19" s="290"/>
      <c r="AA19" s="290"/>
      <c r="AB19" s="290"/>
      <c r="AC19" s="289"/>
      <c r="AD19" s="290"/>
      <c r="AE19" s="291"/>
      <c r="AF19" s="289"/>
      <c r="AG19" s="291"/>
      <c r="AH19" s="289"/>
      <c r="AI19" s="291"/>
      <c r="AJ19" s="22"/>
      <c r="AK19" s="22"/>
      <c r="AV19" s="22"/>
      <c r="AW19" s="22"/>
      <c r="AX19" s="22"/>
    </row>
    <row r="20" spans="1:50" s="23" customFormat="1" ht="15.6" x14ac:dyDescent="0.3">
      <c r="A20" s="277"/>
      <c r="B20" s="278"/>
      <c r="C20" s="278"/>
      <c r="D20" s="279"/>
      <c r="E20" s="289"/>
      <c r="F20" s="290"/>
      <c r="G20" s="290"/>
      <c r="H20" s="290"/>
      <c r="I20" s="290"/>
      <c r="J20" s="290"/>
      <c r="K20" s="290"/>
      <c r="L20" s="290"/>
      <c r="M20" s="289"/>
      <c r="N20" s="290"/>
      <c r="O20" s="290"/>
      <c r="P20" s="290"/>
      <c r="Q20" s="290"/>
      <c r="R20" s="290"/>
      <c r="S20" s="290"/>
      <c r="T20" s="290"/>
      <c r="U20" s="289"/>
      <c r="V20" s="290"/>
      <c r="W20" s="290"/>
      <c r="X20" s="290"/>
      <c r="Y20" s="290"/>
      <c r="Z20" s="290"/>
      <c r="AA20" s="290"/>
      <c r="AB20" s="290"/>
      <c r="AC20" s="289"/>
      <c r="AD20" s="290"/>
      <c r="AE20" s="291"/>
      <c r="AF20" s="289"/>
      <c r="AG20" s="291"/>
      <c r="AH20" s="289"/>
      <c r="AI20" s="291"/>
      <c r="AJ20" s="22"/>
      <c r="AK20" s="22"/>
      <c r="AV20" s="22"/>
      <c r="AW20" s="22"/>
      <c r="AX20" s="22"/>
    </row>
    <row r="21" spans="1:50" s="23" customFormat="1" ht="15.6" x14ac:dyDescent="0.3">
      <c r="A21" s="277"/>
      <c r="B21" s="278"/>
      <c r="C21" s="278"/>
      <c r="D21" s="279"/>
      <c r="E21" s="289"/>
      <c r="F21" s="290"/>
      <c r="G21" s="290"/>
      <c r="H21" s="290"/>
      <c r="I21" s="290"/>
      <c r="J21" s="290"/>
      <c r="K21" s="290"/>
      <c r="L21" s="290"/>
      <c r="M21" s="289"/>
      <c r="N21" s="290"/>
      <c r="O21" s="290"/>
      <c r="P21" s="290"/>
      <c r="Q21" s="290"/>
      <c r="R21" s="290"/>
      <c r="S21" s="290"/>
      <c r="T21" s="290"/>
      <c r="U21" s="289"/>
      <c r="V21" s="290"/>
      <c r="W21" s="290"/>
      <c r="X21" s="290"/>
      <c r="Y21" s="290"/>
      <c r="Z21" s="290"/>
      <c r="AA21" s="290"/>
      <c r="AB21" s="290"/>
      <c r="AC21" s="289"/>
      <c r="AD21" s="290"/>
      <c r="AE21" s="291"/>
      <c r="AF21" s="289"/>
      <c r="AG21" s="291"/>
      <c r="AH21" s="289"/>
      <c r="AI21" s="291"/>
      <c r="AJ21" s="22"/>
      <c r="AK21" s="22"/>
      <c r="AV21" s="22"/>
      <c r="AW21" s="22"/>
      <c r="AX21" s="22"/>
    </row>
    <row r="22" spans="1:50" s="23" customFormat="1" ht="15.6" x14ac:dyDescent="0.3">
      <c r="A22" s="277"/>
      <c r="B22" s="278"/>
      <c r="C22" s="278"/>
      <c r="D22" s="279"/>
      <c r="E22" s="82"/>
      <c r="F22" s="83"/>
      <c r="G22" s="83"/>
      <c r="H22" s="83"/>
      <c r="I22" s="83"/>
      <c r="J22" s="83"/>
      <c r="K22" s="83"/>
      <c r="L22" s="83"/>
      <c r="M22" s="82"/>
      <c r="N22" s="83"/>
      <c r="O22" s="83"/>
      <c r="P22" s="83"/>
      <c r="Q22" s="83"/>
      <c r="R22" s="83"/>
      <c r="S22" s="83"/>
      <c r="T22" s="83"/>
      <c r="U22" s="82"/>
      <c r="V22" s="83"/>
      <c r="W22" s="83"/>
      <c r="X22" s="83"/>
      <c r="Y22" s="83"/>
      <c r="Z22" s="83"/>
      <c r="AA22" s="83"/>
      <c r="AB22" s="83"/>
      <c r="AC22" s="82"/>
      <c r="AD22" s="83"/>
      <c r="AE22" s="84"/>
      <c r="AF22" s="82"/>
      <c r="AG22" s="84"/>
      <c r="AH22" s="82"/>
      <c r="AI22" s="84"/>
      <c r="AJ22" s="22"/>
      <c r="AK22" s="22"/>
      <c r="AV22" s="22"/>
      <c r="AW22" s="22"/>
      <c r="AX22" s="22"/>
    </row>
    <row r="23" spans="1:50" s="23" customFormat="1" ht="15.6" x14ac:dyDescent="0.3">
      <c r="A23" s="277"/>
      <c r="B23" s="278"/>
      <c r="C23" s="278"/>
      <c r="D23" s="279"/>
      <c r="E23" s="82"/>
      <c r="F23" s="83"/>
      <c r="G23" s="83"/>
      <c r="H23" s="83"/>
      <c r="I23" s="83"/>
      <c r="J23" s="83"/>
      <c r="K23" s="83"/>
      <c r="L23" s="83"/>
      <c r="M23" s="82"/>
      <c r="N23" s="83"/>
      <c r="O23" s="83"/>
      <c r="P23" s="83"/>
      <c r="Q23" s="83"/>
      <c r="R23" s="83"/>
      <c r="S23" s="83"/>
      <c r="T23" s="83"/>
      <c r="U23" s="82"/>
      <c r="V23" s="83"/>
      <c r="W23" s="83"/>
      <c r="X23" s="83"/>
      <c r="Y23" s="83"/>
      <c r="Z23" s="83"/>
      <c r="AA23" s="83"/>
      <c r="AB23" s="83"/>
      <c r="AC23" s="82"/>
      <c r="AD23" s="83"/>
      <c r="AE23" s="84"/>
      <c r="AF23" s="82"/>
      <c r="AG23" s="84"/>
      <c r="AH23" s="82"/>
      <c r="AI23" s="84"/>
      <c r="AJ23" s="22"/>
      <c r="AK23" s="22"/>
      <c r="AV23" s="22"/>
      <c r="AW23" s="22"/>
      <c r="AX23" s="22"/>
    </row>
    <row r="24" spans="1:50" s="23" customFormat="1" ht="15.6" x14ac:dyDescent="0.3">
      <c r="A24" s="277"/>
      <c r="B24" s="278"/>
      <c r="C24" s="278"/>
      <c r="D24" s="279"/>
      <c r="E24" s="82"/>
      <c r="F24" s="83"/>
      <c r="G24" s="83"/>
      <c r="H24" s="83"/>
      <c r="I24" s="83"/>
      <c r="J24" s="83"/>
      <c r="K24" s="83"/>
      <c r="L24" s="83"/>
      <c r="M24" s="82"/>
      <c r="N24" s="83"/>
      <c r="O24" s="83"/>
      <c r="P24" s="83"/>
      <c r="Q24" s="83"/>
      <c r="R24" s="83"/>
      <c r="S24" s="83"/>
      <c r="T24" s="83"/>
      <c r="U24" s="82"/>
      <c r="V24" s="83"/>
      <c r="W24" s="83"/>
      <c r="X24" s="83"/>
      <c r="Y24" s="83"/>
      <c r="Z24" s="83"/>
      <c r="AA24" s="83"/>
      <c r="AB24" s="83"/>
      <c r="AC24" s="82"/>
      <c r="AD24" s="83"/>
      <c r="AE24" s="84"/>
      <c r="AF24" s="82"/>
      <c r="AG24" s="84"/>
      <c r="AH24" s="82"/>
      <c r="AI24" s="84"/>
      <c r="AJ24" s="22"/>
      <c r="AK24" s="22"/>
      <c r="AV24" s="22"/>
      <c r="AW24" s="22"/>
      <c r="AX24" s="22"/>
    </row>
    <row r="25" spans="1:50" s="23" customFormat="1" ht="15.6" x14ac:dyDescent="0.3">
      <c r="A25" s="277"/>
      <c r="B25" s="278"/>
      <c r="C25" s="278"/>
      <c r="D25" s="279"/>
      <c r="E25" s="82"/>
      <c r="F25" s="83"/>
      <c r="G25" s="83"/>
      <c r="H25" s="83"/>
      <c r="I25" s="83"/>
      <c r="J25" s="83"/>
      <c r="K25" s="83"/>
      <c r="L25" s="83"/>
      <c r="M25" s="82"/>
      <c r="N25" s="83"/>
      <c r="O25" s="83"/>
      <c r="P25" s="83"/>
      <c r="Q25" s="83"/>
      <c r="R25" s="83"/>
      <c r="S25" s="83"/>
      <c r="T25" s="83"/>
      <c r="U25" s="82"/>
      <c r="V25" s="83"/>
      <c r="W25" s="83"/>
      <c r="X25" s="83"/>
      <c r="Y25" s="83"/>
      <c r="Z25" s="83"/>
      <c r="AA25" s="83"/>
      <c r="AB25" s="83"/>
      <c r="AC25" s="82"/>
      <c r="AD25" s="83"/>
      <c r="AE25" s="84"/>
      <c r="AF25" s="82"/>
      <c r="AG25" s="84"/>
      <c r="AH25" s="82"/>
      <c r="AI25" s="84"/>
      <c r="AJ25" s="22"/>
      <c r="AK25" s="22"/>
      <c r="AV25" s="22"/>
      <c r="AW25" s="22"/>
      <c r="AX25" s="22"/>
    </row>
    <row r="26" spans="1:50" s="23" customFormat="1" ht="15.6" x14ac:dyDescent="0.3">
      <c r="A26" s="277"/>
      <c r="B26" s="278"/>
      <c r="C26" s="278"/>
      <c r="D26" s="279"/>
      <c r="E26" s="82"/>
      <c r="F26" s="83"/>
      <c r="G26" s="83"/>
      <c r="H26" s="83"/>
      <c r="I26" s="83"/>
      <c r="J26" s="83"/>
      <c r="K26" s="83"/>
      <c r="L26" s="83"/>
      <c r="M26" s="82"/>
      <c r="N26" s="83"/>
      <c r="O26" s="83"/>
      <c r="P26" s="83"/>
      <c r="Q26" s="83"/>
      <c r="R26" s="83"/>
      <c r="S26" s="83"/>
      <c r="T26" s="83"/>
      <c r="U26" s="82"/>
      <c r="V26" s="83"/>
      <c r="W26" s="83"/>
      <c r="X26" s="83"/>
      <c r="Y26" s="83"/>
      <c r="Z26" s="83"/>
      <c r="AA26" s="83"/>
      <c r="AB26" s="83"/>
      <c r="AC26" s="82"/>
      <c r="AD26" s="83"/>
      <c r="AE26" s="84"/>
      <c r="AF26" s="82"/>
      <c r="AG26" s="84"/>
      <c r="AH26" s="82"/>
      <c r="AI26" s="84"/>
      <c r="AJ26" s="22"/>
      <c r="AK26" s="22"/>
      <c r="AV26" s="22"/>
      <c r="AW26" s="22"/>
      <c r="AX26" s="22"/>
    </row>
    <row r="27" spans="1:50" s="23" customFormat="1" ht="15.6" x14ac:dyDescent="0.3">
      <c r="A27" s="277"/>
      <c r="B27" s="278"/>
      <c r="C27" s="278"/>
      <c r="D27" s="279"/>
      <c r="E27" s="82"/>
      <c r="F27" s="83"/>
      <c r="G27" s="83"/>
      <c r="H27" s="83"/>
      <c r="I27" s="83"/>
      <c r="J27" s="83"/>
      <c r="K27" s="83"/>
      <c r="L27" s="83"/>
      <c r="M27" s="82"/>
      <c r="N27" s="83"/>
      <c r="O27" s="83"/>
      <c r="P27" s="83"/>
      <c r="Q27" s="83"/>
      <c r="R27" s="83"/>
      <c r="S27" s="83"/>
      <c r="T27" s="83"/>
      <c r="U27" s="82"/>
      <c r="V27" s="83"/>
      <c r="W27" s="83"/>
      <c r="X27" s="83"/>
      <c r="Y27" s="83"/>
      <c r="Z27" s="83"/>
      <c r="AA27" s="83"/>
      <c r="AB27" s="83"/>
      <c r="AC27" s="82"/>
      <c r="AD27" s="83"/>
      <c r="AE27" s="84"/>
      <c r="AF27" s="82"/>
      <c r="AG27" s="84"/>
      <c r="AH27" s="82"/>
      <c r="AI27" s="84"/>
      <c r="AJ27" s="22"/>
      <c r="AK27" s="22"/>
      <c r="AV27" s="22"/>
      <c r="AW27" s="22"/>
      <c r="AX27" s="22"/>
    </row>
    <row r="28" spans="1:50" s="23" customFormat="1" ht="16.2" thickBot="1" x14ac:dyDescent="0.35">
      <c r="A28" s="280"/>
      <c r="B28" s="281"/>
      <c r="C28" s="281"/>
      <c r="D28" s="282"/>
      <c r="E28" s="289"/>
      <c r="F28" s="290"/>
      <c r="G28" s="290"/>
      <c r="H28" s="290"/>
      <c r="I28" s="290"/>
      <c r="J28" s="290"/>
      <c r="K28" s="290"/>
      <c r="L28" s="290"/>
      <c r="M28" s="289"/>
      <c r="N28" s="290"/>
      <c r="O28" s="290"/>
      <c r="P28" s="290"/>
      <c r="Q28" s="290"/>
      <c r="R28" s="290"/>
      <c r="S28" s="290"/>
      <c r="T28" s="290"/>
      <c r="U28" s="289"/>
      <c r="V28" s="290"/>
      <c r="W28" s="290"/>
      <c r="X28" s="290"/>
      <c r="Y28" s="290"/>
      <c r="Z28" s="290"/>
      <c r="AA28" s="290"/>
      <c r="AB28" s="290"/>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0</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c r="J33" s="287"/>
      <c r="K33" s="287"/>
      <c r="L33" s="287"/>
      <c r="M33" s="288"/>
      <c r="N33" s="286"/>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v>1</v>
      </c>
      <c r="B39" s="313"/>
      <c r="C39" s="313"/>
      <c r="D39" s="313"/>
      <c r="E39" s="313"/>
      <c r="F39" s="314"/>
      <c r="G39" s="314"/>
      <c r="H39" s="314"/>
      <c r="I39" s="314"/>
      <c r="J39" s="313">
        <f>F39*$X$30</f>
        <v>0</v>
      </c>
      <c r="K39" s="313"/>
      <c r="L39" s="313"/>
      <c r="M39" s="313"/>
      <c r="N39" s="313"/>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v>2</v>
      </c>
      <c r="B45" s="313"/>
      <c r="C45" s="313"/>
      <c r="D45" s="313"/>
      <c r="E45" s="313"/>
      <c r="F45" s="314"/>
      <c r="G45" s="314"/>
      <c r="H45" s="314"/>
      <c r="I45" s="314"/>
      <c r="J45" s="313">
        <f>F45*$X$30</f>
        <v>0</v>
      </c>
      <c r="K45" s="313"/>
      <c r="L45" s="313"/>
      <c r="M45" s="313"/>
      <c r="N45" s="313"/>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thickTop="1" thickBot="1" x14ac:dyDescent="0.35">
      <c r="A51" s="313">
        <v>3</v>
      </c>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thickTop="1" thickBot="1" x14ac:dyDescent="0.35">
      <c r="A57" s="313">
        <v>4</v>
      </c>
      <c r="B57" s="313"/>
      <c r="C57" s="313"/>
      <c r="D57" s="313"/>
      <c r="E57" s="313"/>
      <c r="F57" s="314"/>
      <c r="G57" s="314"/>
      <c r="H57" s="314"/>
      <c r="I57" s="314"/>
      <c r="J57" s="313">
        <f>F57*$X$30</f>
        <v>0</v>
      </c>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A3">
      <formula1>$A$126:$A$127</formula1>
    </dataValidation>
    <dataValidation type="list" allowBlank="1" showInputMessage="1" showErrorMessage="1" sqref="E8">
      <formula1>$B$156:$B$218</formula1>
    </dataValidation>
    <dataValidation type="list" allowBlank="1" showInputMessage="1" showErrorMessage="1" sqref="E7">
      <formula1>$B$131:$B$153</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53" orientation="portrait" horizontalDpi="300" verticalDpi="30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view="pageBreakPreview" topLeftCell="A15" zoomScale="80" zoomScaleNormal="80" zoomScaleSheetLayoutView="80" workbookViewId="0">
      <selection activeCell="A38" sqref="A38:E38"/>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Elenco!B12</f>
        <v>10</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
        <v>17</v>
      </c>
      <c r="F5" s="283"/>
      <c r="G5" s="283"/>
      <c r="H5" s="283"/>
      <c r="I5" s="283"/>
      <c r="J5" s="283"/>
      <c r="K5" s="268" t="s">
        <v>18</v>
      </c>
      <c r="L5" s="268"/>
      <c r="M5" s="268"/>
      <c r="N5" s="268"/>
      <c r="O5" s="268"/>
      <c r="P5" s="283"/>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customHeight="1" thickTop="1" thickBot="1" x14ac:dyDescent="0.35">
      <c r="A7" s="268" t="s">
        <v>23</v>
      </c>
      <c r="B7" s="268"/>
      <c r="C7" s="268"/>
      <c r="D7" s="268"/>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customHeight="1" thickTop="1" thickBot="1" x14ac:dyDescent="0.35">
      <c r="A8" s="268" t="s">
        <v>25</v>
      </c>
      <c r="B8" s="268"/>
      <c r="C8" s="268"/>
      <c r="D8" s="268"/>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f>Elenco!E12</f>
        <v>0</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15.6" x14ac:dyDescent="0.3">
      <c r="A15" s="277"/>
      <c r="B15" s="278"/>
      <c r="C15" s="278"/>
      <c r="D15" s="279"/>
      <c r="E15" s="289"/>
      <c r="F15" s="290"/>
      <c r="G15" s="290"/>
      <c r="H15" s="290"/>
      <c r="I15" s="290"/>
      <c r="J15" s="290"/>
      <c r="K15" s="290"/>
      <c r="L15" s="290"/>
      <c r="M15" s="289"/>
      <c r="N15" s="290"/>
      <c r="O15" s="290"/>
      <c r="P15" s="290"/>
      <c r="Q15" s="290"/>
      <c r="R15" s="290"/>
      <c r="S15" s="290"/>
      <c r="T15" s="290"/>
      <c r="U15" s="289"/>
      <c r="V15" s="290"/>
      <c r="W15" s="290"/>
      <c r="X15" s="290"/>
      <c r="Y15" s="290"/>
      <c r="Z15" s="290"/>
      <c r="AA15" s="290"/>
      <c r="AB15" s="290"/>
      <c r="AC15" s="289"/>
      <c r="AD15" s="290"/>
      <c r="AE15" s="291"/>
      <c r="AF15" s="289"/>
      <c r="AG15" s="291"/>
      <c r="AH15" s="289"/>
      <c r="AI15" s="291"/>
      <c r="AJ15" s="22"/>
      <c r="AK15" s="22"/>
      <c r="AV15" s="22"/>
      <c r="AW15" s="22"/>
      <c r="AX15" s="22"/>
    </row>
    <row r="16" spans="1:60" s="23" customFormat="1" ht="15.6" x14ac:dyDescent="0.3">
      <c r="A16" s="277"/>
      <c r="B16" s="278"/>
      <c r="C16" s="278"/>
      <c r="D16" s="279"/>
      <c r="E16" s="289"/>
      <c r="F16" s="290"/>
      <c r="G16" s="290"/>
      <c r="H16" s="290"/>
      <c r="I16" s="290"/>
      <c r="J16" s="290"/>
      <c r="K16" s="290"/>
      <c r="L16" s="290"/>
      <c r="M16" s="289"/>
      <c r="N16" s="290"/>
      <c r="O16" s="290"/>
      <c r="P16" s="290"/>
      <c r="Q16" s="290"/>
      <c r="R16" s="290"/>
      <c r="S16" s="290"/>
      <c r="T16" s="290"/>
      <c r="U16" s="289"/>
      <c r="V16" s="290"/>
      <c r="W16" s="290"/>
      <c r="X16" s="290"/>
      <c r="Y16" s="290"/>
      <c r="Z16" s="290"/>
      <c r="AA16" s="290"/>
      <c r="AB16" s="290"/>
      <c r="AC16" s="289"/>
      <c r="AD16" s="290"/>
      <c r="AE16" s="291"/>
      <c r="AF16" s="289"/>
      <c r="AG16" s="291"/>
      <c r="AH16" s="289"/>
      <c r="AI16" s="291"/>
      <c r="AJ16" s="22"/>
      <c r="AK16" s="22"/>
      <c r="AV16" s="22"/>
      <c r="AW16" s="22"/>
      <c r="AX16" s="22"/>
    </row>
    <row r="17" spans="1:50" s="23" customFormat="1" ht="15.6" x14ac:dyDescent="0.3">
      <c r="A17" s="277"/>
      <c r="B17" s="278"/>
      <c r="C17" s="278"/>
      <c r="D17" s="279"/>
      <c r="E17" s="289"/>
      <c r="F17" s="290"/>
      <c r="G17" s="290"/>
      <c r="H17" s="290"/>
      <c r="I17" s="290"/>
      <c r="J17" s="290"/>
      <c r="K17" s="290"/>
      <c r="L17" s="290"/>
      <c r="M17" s="289"/>
      <c r="N17" s="290"/>
      <c r="O17" s="290"/>
      <c r="P17" s="290"/>
      <c r="Q17" s="290"/>
      <c r="R17" s="290"/>
      <c r="S17" s="290"/>
      <c r="T17" s="290"/>
      <c r="U17" s="289"/>
      <c r="V17" s="290"/>
      <c r="W17" s="290"/>
      <c r="X17" s="290"/>
      <c r="Y17" s="290"/>
      <c r="Z17" s="290"/>
      <c r="AA17" s="290"/>
      <c r="AB17" s="290"/>
      <c r="AC17" s="289"/>
      <c r="AD17" s="290"/>
      <c r="AE17" s="291"/>
      <c r="AF17" s="289"/>
      <c r="AG17" s="291"/>
      <c r="AH17" s="289"/>
      <c r="AI17" s="291"/>
      <c r="AJ17" s="22"/>
      <c r="AK17" s="22"/>
      <c r="AV17" s="22"/>
      <c r="AW17" s="22"/>
      <c r="AX17" s="22"/>
    </row>
    <row r="18" spans="1:50" s="23" customFormat="1" ht="15.6" x14ac:dyDescent="0.3">
      <c r="A18" s="277"/>
      <c r="B18" s="278"/>
      <c r="C18" s="278"/>
      <c r="D18" s="279"/>
      <c r="E18" s="289"/>
      <c r="F18" s="290"/>
      <c r="G18" s="290"/>
      <c r="H18" s="290"/>
      <c r="I18" s="290"/>
      <c r="J18" s="290"/>
      <c r="K18" s="290"/>
      <c r="L18" s="290"/>
      <c r="M18" s="289"/>
      <c r="N18" s="290"/>
      <c r="O18" s="290"/>
      <c r="P18" s="290"/>
      <c r="Q18" s="290"/>
      <c r="R18" s="290"/>
      <c r="S18" s="290"/>
      <c r="T18" s="290"/>
      <c r="U18" s="289"/>
      <c r="V18" s="290"/>
      <c r="W18" s="290"/>
      <c r="X18" s="290"/>
      <c r="Y18" s="290"/>
      <c r="Z18" s="290"/>
      <c r="AA18" s="290"/>
      <c r="AB18" s="290"/>
      <c r="AC18" s="289"/>
      <c r="AD18" s="290"/>
      <c r="AE18" s="291"/>
      <c r="AF18" s="289"/>
      <c r="AG18" s="291"/>
      <c r="AH18" s="289"/>
      <c r="AI18" s="291"/>
      <c r="AJ18" s="22"/>
      <c r="AK18" s="22"/>
      <c r="AV18" s="22"/>
      <c r="AW18" s="22"/>
      <c r="AX18" s="22"/>
    </row>
    <row r="19" spans="1:50" s="23" customFormat="1" ht="15.6" x14ac:dyDescent="0.3">
      <c r="A19" s="277"/>
      <c r="B19" s="278"/>
      <c r="C19" s="278"/>
      <c r="D19" s="279"/>
      <c r="E19" s="289"/>
      <c r="F19" s="290"/>
      <c r="G19" s="290"/>
      <c r="H19" s="290"/>
      <c r="I19" s="290"/>
      <c r="J19" s="290"/>
      <c r="K19" s="290"/>
      <c r="L19" s="290"/>
      <c r="M19" s="289"/>
      <c r="N19" s="290"/>
      <c r="O19" s="290"/>
      <c r="P19" s="290"/>
      <c r="Q19" s="290"/>
      <c r="R19" s="290"/>
      <c r="S19" s="290"/>
      <c r="T19" s="290"/>
      <c r="U19" s="289"/>
      <c r="V19" s="290"/>
      <c r="W19" s="290"/>
      <c r="X19" s="290"/>
      <c r="Y19" s="290"/>
      <c r="Z19" s="290"/>
      <c r="AA19" s="290"/>
      <c r="AB19" s="290"/>
      <c r="AC19" s="289"/>
      <c r="AD19" s="290"/>
      <c r="AE19" s="291"/>
      <c r="AF19" s="289"/>
      <c r="AG19" s="291"/>
      <c r="AH19" s="289"/>
      <c r="AI19" s="291"/>
      <c r="AJ19" s="22"/>
      <c r="AK19" s="22"/>
      <c r="AV19" s="22"/>
      <c r="AW19" s="22"/>
      <c r="AX19" s="22"/>
    </row>
    <row r="20" spans="1:50" s="23" customFormat="1" ht="15.6" x14ac:dyDescent="0.3">
      <c r="A20" s="277"/>
      <c r="B20" s="278"/>
      <c r="C20" s="278"/>
      <c r="D20" s="279"/>
      <c r="E20" s="289"/>
      <c r="F20" s="290"/>
      <c r="G20" s="290"/>
      <c r="H20" s="290"/>
      <c r="I20" s="290"/>
      <c r="J20" s="290"/>
      <c r="K20" s="290"/>
      <c r="L20" s="290"/>
      <c r="M20" s="289"/>
      <c r="N20" s="290"/>
      <c r="O20" s="290"/>
      <c r="P20" s="290"/>
      <c r="Q20" s="290"/>
      <c r="R20" s="290"/>
      <c r="S20" s="290"/>
      <c r="T20" s="290"/>
      <c r="U20" s="289"/>
      <c r="V20" s="290"/>
      <c r="W20" s="290"/>
      <c r="X20" s="290"/>
      <c r="Y20" s="290"/>
      <c r="Z20" s="290"/>
      <c r="AA20" s="290"/>
      <c r="AB20" s="290"/>
      <c r="AC20" s="289"/>
      <c r="AD20" s="290"/>
      <c r="AE20" s="291"/>
      <c r="AF20" s="289"/>
      <c r="AG20" s="291"/>
      <c r="AH20" s="289"/>
      <c r="AI20" s="291"/>
      <c r="AJ20" s="22"/>
      <c r="AK20" s="22"/>
      <c r="AV20" s="22"/>
      <c r="AW20" s="22"/>
      <c r="AX20" s="22"/>
    </row>
    <row r="21" spans="1:50" s="23" customFormat="1" ht="15.6" x14ac:dyDescent="0.3">
      <c r="A21" s="277"/>
      <c r="B21" s="278"/>
      <c r="C21" s="278"/>
      <c r="D21" s="279"/>
      <c r="E21" s="289"/>
      <c r="F21" s="290"/>
      <c r="G21" s="290"/>
      <c r="H21" s="290"/>
      <c r="I21" s="290"/>
      <c r="J21" s="290"/>
      <c r="K21" s="290"/>
      <c r="L21" s="290"/>
      <c r="M21" s="289"/>
      <c r="N21" s="290"/>
      <c r="O21" s="290"/>
      <c r="P21" s="290"/>
      <c r="Q21" s="290"/>
      <c r="R21" s="290"/>
      <c r="S21" s="290"/>
      <c r="T21" s="290"/>
      <c r="U21" s="289"/>
      <c r="V21" s="290"/>
      <c r="W21" s="290"/>
      <c r="X21" s="290"/>
      <c r="Y21" s="290"/>
      <c r="Z21" s="290"/>
      <c r="AA21" s="290"/>
      <c r="AB21" s="290"/>
      <c r="AC21" s="289"/>
      <c r="AD21" s="290"/>
      <c r="AE21" s="291"/>
      <c r="AF21" s="289"/>
      <c r="AG21" s="291"/>
      <c r="AH21" s="289"/>
      <c r="AI21" s="291"/>
      <c r="AJ21" s="22"/>
      <c r="AK21" s="22"/>
      <c r="AV21" s="22"/>
      <c r="AW21" s="22"/>
      <c r="AX21" s="22"/>
    </row>
    <row r="22" spans="1:50" s="23" customFormat="1" ht="15.6" x14ac:dyDescent="0.3">
      <c r="A22" s="277"/>
      <c r="B22" s="278"/>
      <c r="C22" s="278"/>
      <c r="D22" s="279"/>
      <c r="E22" s="82"/>
      <c r="F22" s="83"/>
      <c r="G22" s="83"/>
      <c r="H22" s="83"/>
      <c r="I22" s="83"/>
      <c r="J22" s="83"/>
      <c r="K22" s="83"/>
      <c r="L22" s="83"/>
      <c r="M22" s="82"/>
      <c r="N22" s="83"/>
      <c r="O22" s="83"/>
      <c r="P22" s="83"/>
      <c r="Q22" s="83"/>
      <c r="R22" s="83"/>
      <c r="S22" s="83"/>
      <c r="T22" s="83"/>
      <c r="U22" s="82"/>
      <c r="V22" s="83"/>
      <c r="W22" s="83"/>
      <c r="X22" s="83"/>
      <c r="Y22" s="83"/>
      <c r="Z22" s="83"/>
      <c r="AA22" s="83"/>
      <c r="AB22" s="83"/>
      <c r="AC22" s="82"/>
      <c r="AD22" s="83"/>
      <c r="AE22" s="84"/>
      <c r="AF22" s="82"/>
      <c r="AG22" s="84"/>
      <c r="AH22" s="82"/>
      <c r="AI22" s="84"/>
      <c r="AJ22" s="22"/>
      <c r="AK22" s="22"/>
      <c r="AV22" s="22"/>
      <c r="AW22" s="22"/>
      <c r="AX22" s="22"/>
    </row>
    <row r="23" spans="1:50" s="23" customFormat="1" ht="15.6" x14ac:dyDescent="0.3">
      <c r="A23" s="277"/>
      <c r="B23" s="278"/>
      <c r="C23" s="278"/>
      <c r="D23" s="279"/>
      <c r="E23" s="82"/>
      <c r="F23" s="83"/>
      <c r="G23" s="83"/>
      <c r="H23" s="83"/>
      <c r="I23" s="83"/>
      <c r="J23" s="83"/>
      <c r="K23" s="83"/>
      <c r="L23" s="83"/>
      <c r="M23" s="82"/>
      <c r="N23" s="83"/>
      <c r="O23" s="83"/>
      <c r="P23" s="83"/>
      <c r="Q23" s="83"/>
      <c r="R23" s="83"/>
      <c r="S23" s="83"/>
      <c r="T23" s="83"/>
      <c r="U23" s="82"/>
      <c r="V23" s="83"/>
      <c r="W23" s="83"/>
      <c r="X23" s="83"/>
      <c r="Y23" s="83"/>
      <c r="Z23" s="83"/>
      <c r="AA23" s="83"/>
      <c r="AB23" s="83"/>
      <c r="AC23" s="82"/>
      <c r="AD23" s="83"/>
      <c r="AE23" s="84"/>
      <c r="AF23" s="82"/>
      <c r="AG23" s="84"/>
      <c r="AH23" s="82"/>
      <c r="AI23" s="84"/>
      <c r="AJ23" s="22"/>
      <c r="AK23" s="22"/>
      <c r="AV23" s="22"/>
      <c r="AW23" s="22"/>
      <c r="AX23" s="22"/>
    </row>
    <row r="24" spans="1:50" s="23" customFormat="1" ht="15.6" x14ac:dyDescent="0.3">
      <c r="A24" s="277"/>
      <c r="B24" s="278"/>
      <c r="C24" s="278"/>
      <c r="D24" s="279"/>
      <c r="E24" s="82"/>
      <c r="F24" s="83"/>
      <c r="G24" s="83"/>
      <c r="H24" s="83"/>
      <c r="I24" s="83"/>
      <c r="J24" s="83"/>
      <c r="K24" s="83"/>
      <c r="L24" s="83"/>
      <c r="M24" s="82"/>
      <c r="N24" s="83"/>
      <c r="O24" s="83"/>
      <c r="P24" s="83"/>
      <c r="Q24" s="83"/>
      <c r="R24" s="83"/>
      <c r="S24" s="83"/>
      <c r="T24" s="83"/>
      <c r="U24" s="82"/>
      <c r="V24" s="83"/>
      <c r="W24" s="83"/>
      <c r="X24" s="83"/>
      <c r="Y24" s="83"/>
      <c r="Z24" s="83"/>
      <c r="AA24" s="83"/>
      <c r="AB24" s="83"/>
      <c r="AC24" s="82"/>
      <c r="AD24" s="83"/>
      <c r="AE24" s="84"/>
      <c r="AF24" s="82"/>
      <c r="AG24" s="84"/>
      <c r="AH24" s="82"/>
      <c r="AI24" s="84"/>
      <c r="AJ24" s="22"/>
      <c r="AK24" s="22"/>
      <c r="AV24" s="22"/>
      <c r="AW24" s="22"/>
      <c r="AX24" s="22"/>
    </row>
    <row r="25" spans="1:50" s="23" customFormat="1" ht="15.6" x14ac:dyDescent="0.3">
      <c r="A25" s="277"/>
      <c r="B25" s="278"/>
      <c r="C25" s="278"/>
      <c r="D25" s="279"/>
      <c r="E25" s="82"/>
      <c r="F25" s="83"/>
      <c r="G25" s="83"/>
      <c r="H25" s="83"/>
      <c r="I25" s="83"/>
      <c r="J25" s="83"/>
      <c r="K25" s="83"/>
      <c r="L25" s="83"/>
      <c r="M25" s="82"/>
      <c r="N25" s="83"/>
      <c r="O25" s="83"/>
      <c r="P25" s="83"/>
      <c r="Q25" s="83"/>
      <c r="R25" s="83"/>
      <c r="S25" s="83"/>
      <c r="T25" s="83"/>
      <c r="U25" s="82"/>
      <c r="V25" s="83"/>
      <c r="W25" s="83"/>
      <c r="X25" s="83"/>
      <c r="Y25" s="83"/>
      <c r="Z25" s="83"/>
      <c r="AA25" s="83"/>
      <c r="AB25" s="83"/>
      <c r="AC25" s="82"/>
      <c r="AD25" s="83"/>
      <c r="AE25" s="84"/>
      <c r="AF25" s="82"/>
      <c r="AG25" s="84"/>
      <c r="AH25" s="82"/>
      <c r="AI25" s="84"/>
      <c r="AJ25" s="22"/>
      <c r="AK25" s="22"/>
      <c r="AV25" s="22"/>
      <c r="AW25" s="22"/>
      <c r="AX25" s="22"/>
    </row>
    <row r="26" spans="1:50" s="23" customFormat="1" ht="15.6" x14ac:dyDescent="0.3">
      <c r="A26" s="277"/>
      <c r="B26" s="278"/>
      <c r="C26" s="278"/>
      <c r="D26" s="279"/>
      <c r="E26" s="82"/>
      <c r="F26" s="83"/>
      <c r="G26" s="83"/>
      <c r="H26" s="83"/>
      <c r="I26" s="83"/>
      <c r="J26" s="83"/>
      <c r="K26" s="83"/>
      <c r="L26" s="83"/>
      <c r="M26" s="82"/>
      <c r="N26" s="83"/>
      <c r="O26" s="83"/>
      <c r="P26" s="83"/>
      <c r="Q26" s="83"/>
      <c r="R26" s="83"/>
      <c r="S26" s="83"/>
      <c r="T26" s="83"/>
      <c r="U26" s="82"/>
      <c r="V26" s="83"/>
      <c r="W26" s="83"/>
      <c r="X26" s="83"/>
      <c r="Y26" s="83"/>
      <c r="Z26" s="83"/>
      <c r="AA26" s="83"/>
      <c r="AB26" s="83"/>
      <c r="AC26" s="82"/>
      <c r="AD26" s="83"/>
      <c r="AE26" s="84"/>
      <c r="AF26" s="82"/>
      <c r="AG26" s="84"/>
      <c r="AH26" s="82"/>
      <c r="AI26" s="84"/>
      <c r="AJ26" s="22"/>
      <c r="AK26" s="22"/>
      <c r="AV26" s="22"/>
      <c r="AW26" s="22"/>
      <c r="AX26" s="22"/>
    </row>
    <row r="27" spans="1:50" s="23" customFormat="1" ht="15.6" x14ac:dyDescent="0.3">
      <c r="A27" s="277"/>
      <c r="B27" s="278"/>
      <c r="C27" s="278"/>
      <c r="D27" s="279"/>
      <c r="E27" s="82"/>
      <c r="F27" s="83"/>
      <c r="G27" s="83"/>
      <c r="H27" s="83"/>
      <c r="I27" s="83"/>
      <c r="J27" s="83"/>
      <c r="K27" s="83"/>
      <c r="L27" s="83"/>
      <c r="M27" s="82"/>
      <c r="N27" s="83"/>
      <c r="O27" s="83"/>
      <c r="P27" s="83"/>
      <c r="Q27" s="83"/>
      <c r="R27" s="83"/>
      <c r="S27" s="83"/>
      <c r="T27" s="83"/>
      <c r="U27" s="82"/>
      <c r="V27" s="83"/>
      <c r="W27" s="83"/>
      <c r="X27" s="83"/>
      <c r="Y27" s="83"/>
      <c r="Z27" s="83"/>
      <c r="AA27" s="83"/>
      <c r="AB27" s="83"/>
      <c r="AC27" s="82"/>
      <c r="AD27" s="83"/>
      <c r="AE27" s="84"/>
      <c r="AF27" s="82"/>
      <c r="AG27" s="84"/>
      <c r="AH27" s="82"/>
      <c r="AI27" s="84"/>
      <c r="AJ27" s="22"/>
      <c r="AK27" s="22"/>
      <c r="AV27" s="22"/>
      <c r="AW27" s="22"/>
      <c r="AX27" s="22"/>
    </row>
    <row r="28" spans="1:50" s="23" customFormat="1" ht="16.2" thickBot="1" x14ac:dyDescent="0.35">
      <c r="A28" s="280"/>
      <c r="B28" s="281"/>
      <c r="C28" s="281"/>
      <c r="D28" s="282"/>
      <c r="E28" s="289"/>
      <c r="F28" s="290"/>
      <c r="G28" s="290"/>
      <c r="H28" s="290"/>
      <c r="I28" s="290"/>
      <c r="J28" s="290"/>
      <c r="K28" s="290"/>
      <c r="L28" s="290"/>
      <c r="M28" s="289"/>
      <c r="N28" s="290"/>
      <c r="O28" s="290"/>
      <c r="P28" s="290"/>
      <c r="Q28" s="290"/>
      <c r="R28" s="290"/>
      <c r="S28" s="290"/>
      <c r="T28" s="290"/>
      <c r="U28" s="289"/>
      <c r="V28" s="290"/>
      <c r="W28" s="290"/>
      <c r="X28" s="290"/>
      <c r="Y28" s="290"/>
      <c r="Z28" s="290"/>
      <c r="AA28" s="290"/>
      <c r="AB28" s="290"/>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0</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c r="J33" s="287"/>
      <c r="K33" s="287"/>
      <c r="L33" s="287"/>
      <c r="M33" s="288"/>
      <c r="N33" s="286"/>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v>1</v>
      </c>
      <c r="B39" s="313"/>
      <c r="C39" s="313"/>
      <c r="D39" s="313"/>
      <c r="E39" s="313"/>
      <c r="F39" s="314"/>
      <c r="G39" s="314"/>
      <c r="H39" s="314"/>
      <c r="I39" s="314"/>
      <c r="J39" s="313">
        <f>F39*$X$30</f>
        <v>0</v>
      </c>
      <c r="K39" s="313"/>
      <c r="L39" s="313"/>
      <c r="M39" s="313"/>
      <c r="N39" s="313"/>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v>2</v>
      </c>
      <c r="B45" s="313"/>
      <c r="C45" s="313"/>
      <c r="D45" s="313"/>
      <c r="E45" s="313"/>
      <c r="F45" s="314"/>
      <c r="G45" s="314"/>
      <c r="H45" s="314"/>
      <c r="I45" s="314"/>
      <c r="J45" s="313">
        <f>F45*$X$30</f>
        <v>0</v>
      </c>
      <c r="K45" s="313"/>
      <c r="L45" s="313"/>
      <c r="M45" s="313"/>
      <c r="N45" s="313"/>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thickTop="1" thickBot="1" x14ac:dyDescent="0.35">
      <c r="A51" s="313">
        <v>3</v>
      </c>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thickTop="1" thickBot="1" x14ac:dyDescent="0.35">
      <c r="A57" s="313">
        <v>4</v>
      </c>
      <c r="B57" s="313"/>
      <c r="C57" s="313"/>
      <c r="D57" s="313"/>
      <c r="E57" s="313"/>
      <c r="F57" s="314"/>
      <c r="G57" s="314"/>
      <c r="H57" s="314"/>
      <c r="I57" s="314"/>
      <c r="J57" s="313">
        <f>F57*$X$30</f>
        <v>0</v>
      </c>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E7">
      <formula1>$B$131:$B$153</formula1>
    </dataValidation>
    <dataValidation type="list" allowBlank="1" showInputMessage="1" showErrorMessage="1" sqref="E8">
      <formula1>$B$156:$B$218</formula1>
    </dataValidation>
    <dataValidation type="list" allowBlank="1" showInputMessage="1" showErrorMessage="1" sqref="A3">
      <formula1>$A$126:$A$127</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53"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6"/>
  <sheetViews>
    <sheetView topLeftCell="A4" zoomScale="90" zoomScaleNormal="90" workbookViewId="0">
      <selection activeCell="E24" sqref="E24"/>
    </sheetView>
  </sheetViews>
  <sheetFormatPr defaultRowHeight="13.2" x14ac:dyDescent="0.3"/>
  <cols>
    <col min="1" max="1" width="48.5546875" style="103" customWidth="1"/>
    <col min="2" max="2" width="52.5546875" style="103" customWidth="1"/>
    <col min="3" max="3" width="10.109375" style="103" customWidth="1"/>
    <col min="4" max="4" width="8.88671875" style="103" hidden="1" customWidth="1"/>
    <col min="5" max="5" width="9.33203125" style="103" customWidth="1"/>
    <col min="6" max="10" width="16" style="103" customWidth="1"/>
    <col min="11" max="256" width="9.109375" style="103"/>
    <col min="257" max="257" width="42.44140625" style="103" customWidth="1"/>
    <col min="258" max="258" width="46.44140625" style="103" customWidth="1"/>
    <col min="259" max="259" width="10.109375" style="103" customWidth="1"/>
    <col min="260" max="260" width="8.88671875" style="103" customWidth="1"/>
    <col min="261" max="261" width="9.33203125" style="103" customWidth="1"/>
    <col min="262" max="266" width="16" style="103" customWidth="1"/>
    <col min="267" max="512" width="9.109375" style="103"/>
    <col min="513" max="513" width="42.44140625" style="103" customWidth="1"/>
    <col min="514" max="514" width="46.44140625" style="103" customWidth="1"/>
    <col min="515" max="515" width="10.109375" style="103" customWidth="1"/>
    <col min="516" max="516" width="8.88671875" style="103" customWidth="1"/>
    <col min="517" max="517" width="9.33203125" style="103" customWidth="1"/>
    <col min="518" max="522" width="16" style="103" customWidth="1"/>
    <col min="523" max="768" width="9.109375" style="103"/>
    <col min="769" max="769" width="42.44140625" style="103" customWidth="1"/>
    <col min="770" max="770" width="46.44140625" style="103" customWidth="1"/>
    <col min="771" max="771" width="10.109375" style="103" customWidth="1"/>
    <col min="772" max="772" width="8.88671875" style="103" customWidth="1"/>
    <col min="773" max="773" width="9.33203125" style="103" customWidth="1"/>
    <col min="774" max="778" width="16" style="103" customWidth="1"/>
    <col min="779" max="1024" width="9.109375" style="103"/>
    <col min="1025" max="1025" width="42.44140625" style="103" customWidth="1"/>
    <col min="1026" max="1026" width="46.44140625" style="103" customWidth="1"/>
    <col min="1027" max="1027" width="10.109375" style="103" customWidth="1"/>
    <col min="1028" max="1028" width="8.88671875" style="103" customWidth="1"/>
    <col min="1029" max="1029" width="9.33203125" style="103" customWidth="1"/>
    <col min="1030" max="1034" width="16" style="103" customWidth="1"/>
    <col min="1035" max="1280" width="9.109375" style="103"/>
    <col min="1281" max="1281" width="42.44140625" style="103" customWidth="1"/>
    <col min="1282" max="1282" width="46.44140625" style="103" customWidth="1"/>
    <col min="1283" max="1283" width="10.109375" style="103" customWidth="1"/>
    <col min="1284" max="1284" width="8.88671875" style="103" customWidth="1"/>
    <col min="1285" max="1285" width="9.33203125" style="103" customWidth="1"/>
    <col min="1286" max="1290" width="16" style="103" customWidth="1"/>
    <col min="1291" max="1536" width="9.109375" style="103"/>
    <col min="1537" max="1537" width="42.44140625" style="103" customWidth="1"/>
    <col min="1538" max="1538" width="46.44140625" style="103" customWidth="1"/>
    <col min="1539" max="1539" width="10.109375" style="103" customWidth="1"/>
    <col min="1540" max="1540" width="8.88671875" style="103" customWidth="1"/>
    <col min="1541" max="1541" width="9.33203125" style="103" customWidth="1"/>
    <col min="1542" max="1546" width="16" style="103" customWidth="1"/>
    <col min="1547" max="1792" width="9.109375" style="103"/>
    <col min="1793" max="1793" width="42.44140625" style="103" customWidth="1"/>
    <col min="1794" max="1794" width="46.44140625" style="103" customWidth="1"/>
    <col min="1795" max="1795" width="10.109375" style="103" customWidth="1"/>
    <col min="1796" max="1796" width="8.88671875" style="103" customWidth="1"/>
    <col min="1797" max="1797" width="9.33203125" style="103" customWidth="1"/>
    <col min="1798" max="1802" width="16" style="103" customWidth="1"/>
    <col min="1803" max="2048" width="9.109375" style="103"/>
    <col min="2049" max="2049" width="42.44140625" style="103" customWidth="1"/>
    <col min="2050" max="2050" width="46.44140625" style="103" customWidth="1"/>
    <col min="2051" max="2051" width="10.109375" style="103" customWidth="1"/>
    <col min="2052" max="2052" width="8.88671875" style="103" customWidth="1"/>
    <col min="2053" max="2053" width="9.33203125" style="103" customWidth="1"/>
    <col min="2054" max="2058" width="16" style="103" customWidth="1"/>
    <col min="2059" max="2304" width="9.109375" style="103"/>
    <col min="2305" max="2305" width="42.44140625" style="103" customWidth="1"/>
    <col min="2306" max="2306" width="46.44140625" style="103" customWidth="1"/>
    <col min="2307" max="2307" width="10.109375" style="103" customWidth="1"/>
    <col min="2308" max="2308" width="8.88671875" style="103" customWidth="1"/>
    <col min="2309" max="2309" width="9.33203125" style="103" customWidth="1"/>
    <col min="2310" max="2314" width="16" style="103" customWidth="1"/>
    <col min="2315" max="2560" width="9.109375" style="103"/>
    <col min="2561" max="2561" width="42.44140625" style="103" customWidth="1"/>
    <col min="2562" max="2562" width="46.44140625" style="103" customWidth="1"/>
    <col min="2563" max="2563" width="10.109375" style="103" customWidth="1"/>
    <col min="2564" max="2564" width="8.88671875" style="103" customWidth="1"/>
    <col min="2565" max="2565" width="9.33203125" style="103" customWidth="1"/>
    <col min="2566" max="2570" width="16" style="103" customWidth="1"/>
    <col min="2571" max="2816" width="9.109375" style="103"/>
    <col min="2817" max="2817" width="42.44140625" style="103" customWidth="1"/>
    <col min="2818" max="2818" width="46.44140625" style="103" customWidth="1"/>
    <col min="2819" max="2819" width="10.109375" style="103" customWidth="1"/>
    <col min="2820" max="2820" width="8.88671875" style="103" customWidth="1"/>
    <col min="2821" max="2821" width="9.33203125" style="103" customWidth="1"/>
    <col min="2822" max="2826" width="16" style="103" customWidth="1"/>
    <col min="2827" max="3072" width="9.109375" style="103"/>
    <col min="3073" max="3073" width="42.44140625" style="103" customWidth="1"/>
    <col min="3074" max="3074" width="46.44140625" style="103" customWidth="1"/>
    <col min="3075" max="3075" width="10.109375" style="103" customWidth="1"/>
    <col min="3076" max="3076" width="8.88671875" style="103" customWidth="1"/>
    <col min="3077" max="3077" width="9.33203125" style="103" customWidth="1"/>
    <col min="3078" max="3082" width="16" style="103" customWidth="1"/>
    <col min="3083" max="3328" width="9.109375" style="103"/>
    <col min="3329" max="3329" width="42.44140625" style="103" customWidth="1"/>
    <col min="3330" max="3330" width="46.44140625" style="103" customWidth="1"/>
    <col min="3331" max="3331" width="10.109375" style="103" customWidth="1"/>
    <col min="3332" max="3332" width="8.88671875" style="103" customWidth="1"/>
    <col min="3333" max="3333" width="9.33203125" style="103" customWidth="1"/>
    <col min="3334" max="3338" width="16" style="103" customWidth="1"/>
    <col min="3339" max="3584" width="9.109375" style="103"/>
    <col min="3585" max="3585" width="42.44140625" style="103" customWidth="1"/>
    <col min="3586" max="3586" width="46.44140625" style="103" customWidth="1"/>
    <col min="3587" max="3587" width="10.109375" style="103" customWidth="1"/>
    <col min="3588" max="3588" width="8.88671875" style="103" customWidth="1"/>
    <col min="3589" max="3589" width="9.33203125" style="103" customWidth="1"/>
    <col min="3590" max="3594" width="16" style="103" customWidth="1"/>
    <col min="3595" max="3840" width="9.109375" style="103"/>
    <col min="3841" max="3841" width="42.44140625" style="103" customWidth="1"/>
    <col min="3842" max="3842" width="46.44140625" style="103" customWidth="1"/>
    <col min="3843" max="3843" width="10.109375" style="103" customWidth="1"/>
    <col min="3844" max="3844" width="8.88671875" style="103" customWidth="1"/>
    <col min="3845" max="3845" width="9.33203125" style="103" customWidth="1"/>
    <col min="3846" max="3850" width="16" style="103" customWidth="1"/>
    <col min="3851" max="4096" width="9.109375" style="103"/>
    <col min="4097" max="4097" width="42.44140625" style="103" customWidth="1"/>
    <col min="4098" max="4098" width="46.44140625" style="103" customWidth="1"/>
    <col min="4099" max="4099" width="10.109375" style="103" customWidth="1"/>
    <col min="4100" max="4100" width="8.88671875" style="103" customWidth="1"/>
    <col min="4101" max="4101" width="9.33203125" style="103" customWidth="1"/>
    <col min="4102" max="4106" width="16" style="103" customWidth="1"/>
    <col min="4107" max="4352" width="9.109375" style="103"/>
    <col min="4353" max="4353" width="42.44140625" style="103" customWidth="1"/>
    <col min="4354" max="4354" width="46.44140625" style="103" customWidth="1"/>
    <col min="4355" max="4355" width="10.109375" style="103" customWidth="1"/>
    <col min="4356" max="4356" width="8.88671875" style="103" customWidth="1"/>
    <col min="4357" max="4357" width="9.33203125" style="103" customWidth="1"/>
    <col min="4358" max="4362" width="16" style="103" customWidth="1"/>
    <col min="4363" max="4608" width="9.109375" style="103"/>
    <col min="4609" max="4609" width="42.44140625" style="103" customWidth="1"/>
    <col min="4610" max="4610" width="46.44140625" style="103" customWidth="1"/>
    <col min="4611" max="4611" width="10.109375" style="103" customWidth="1"/>
    <col min="4612" max="4612" width="8.88671875" style="103" customWidth="1"/>
    <col min="4613" max="4613" width="9.33203125" style="103" customWidth="1"/>
    <col min="4614" max="4618" width="16" style="103" customWidth="1"/>
    <col min="4619" max="4864" width="9.109375" style="103"/>
    <col min="4865" max="4865" width="42.44140625" style="103" customWidth="1"/>
    <col min="4866" max="4866" width="46.44140625" style="103" customWidth="1"/>
    <col min="4867" max="4867" width="10.109375" style="103" customWidth="1"/>
    <col min="4868" max="4868" width="8.88671875" style="103" customWidth="1"/>
    <col min="4869" max="4869" width="9.33203125" style="103" customWidth="1"/>
    <col min="4870" max="4874" width="16" style="103" customWidth="1"/>
    <col min="4875" max="5120" width="9.109375" style="103"/>
    <col min="5121" max="5121" width="42.44140625" style="103" customWidth="1"/>
    <col min="5122" max="5122" width="46.44140625" style="103" customWidth="1"/>
    <col min="5123" max="5123" width="10.109375" style="103" customWidth="1"/>
    <col min="5124" max="5124" width="8.88671875" style="103" customWidth="1"/>
    <col min="5125" max="5125" width="9.33203125" style="103" customWidth="1"/>
    <col min="5126" max="5130" width="16" style="103" customWidth="1"/>
    <col min="5131" max="5376" width="9.109375" style="103"/>
    <col min="5377" max="5377" width="42.44140625" style="103" customWidth="1"/>
    <col min="5378" max="5378" width="46.44140625" style="103" customWidth="1"/>
    <col min="5379" max="5379" width="10.109375" style="103" customWidth="1"/>
    <col min="5380" max="5380" width="8.88671875" style="103" customWidth="1"/>
    <col min="5381" max="5381" width="9.33203125" style="103" customWidth="1"/>
    <col min="5382" max="5386" width="16" style="103" customWidth="1"/>
    <col min="5387" max="5632" width="9.109375" style="103"/>
    <col min="5633" max="5633" width="42.44140625" style="103" customWidth="1"/>
    <col min="5634" max="5634" width="46.44140625" style="103" customWidth="1"/>
    <col min="5635" max="5635" width="10.109375" style="103" customWidth="1"/>
    <col min="5636" max="5636" width="8.88671875" style="103" customWidth="1"/>
    <col min="5637" max="5637" width="9.33203125" style="103" customWidth="1"/>
    <col min="5638" max="5642" width="16" style="103" customWidth="1"/>
    <col min="5643" max="5888" width="9.109375" style="103"/>
    <col min="5889" max="5889" width="42.44140625" style="103" customWidth="1"/>
    <col min="5890" max="5890" width="46.44140625" style="103" customWidth="1"/>
    <col min="5891" max="5891" width="10.109375" style="103" customWidth="1"/>
    <col min="5892" max="5892" width="8.88671875" style="103" customWidth="1"/>
    <col min="5893" max="5893" width="9.33203125" style="103" customWidth="1"/>
    <col min="5894" max="5898" width="16" style="103" customWidth="1"/>
    <col min="5899" max="6144" width="9.109375" style="103"/>
    <col min="6145" max="6145" width="42.44140625" style="103" customWidth="1"/>
    <col min="6146" max="6146" width="46.44140625" style="103" customWidth="1"/>
    <col min="6147" max="6147" width="10.109375" style="103" customWidth="1"/>
    <col min="6148" max="6148" width="8.88671875" style="103" customWidth="1"/>
    <col min="6149" max="6149" width="9.33203125" style="103" customWidth="1"/>
    <col min="6150" max="6154" width="16" style="103" customWidth="1"/>
    <col min="6155" max="6400" width="9.109375" style="103"/>
    <col min="6401" max="6401" width="42.44140625" style="103" customWidth="1"/>
    <col min="6402" max="6402" width="46.44140625" style="103" customWidth="1"/>
    <col min="6403" max="6403" width="10.109375" style="103" customWidth="1"/>
    <col min="6404" max="6404" width="8.88671875" style="103" customWidth="1"/>
    <col min="6405" max="6405" width="9.33203125" style="103" customWidth="1"/>
    <col min="6406" max="6410" width="16" style="103" customWidth="1"/>
    <col min="6411" max="6656" width="9.109375" style="103"/>
    <col min="6657" max="6657" width="42.44140625" style="103" customWidth="1"/>
    <col min="6658" max="6658" width="46.44140625" style="103" customWidth="1"/>
    <col min="6659" max="6659" width="10.109375" style="103" customWidth="1"/>
    <col min="6660" max="6660" width="8.88671875" style="103" customWidth="1"/>
    <col min="6661" max="6661" width="9.33203125" style="103" customWidth="1"/>
    <col min="6662" max="6666" width="16" style="103" customWidth="1"/>
    <col min="6667" max="6912" width="9.109375" style="103"/>
    <col min="6913" max="6913" width="42.44140625" style="103" customWidth="1"/>
    <col min="6914" max="6914" width="46.44140625" style="103" customWidth="1"/>
    <col min="6915" max="6915" width="10.109375" style="103" customWidth="1"/>
    <col min="6916" max="6916" width="8.88671875" style="103" customWidth="1"/>
    <col min="6917" max="6917" width="9.33203125" style="103" customWidth="1"/>
    <col min="6918" max="6922" width="16" style="103" customWidth="1"/>
    <col min="6923" max="7168" width="9.109375" style="103"/>
    <col min="7169" max="7169" width="42.44140625" style="103" customWidth="1"/>
    <col min="7170" max="7170" width="46.44140625" style="103" customWidth="1"/>
    <col min="7171" max="7171" width="10.109375" style="103" customWidth="1"/>
    <col min="7172" max="7172" width="8.88671875" style="103" customWidth="1"/>
    <col min="7173" max="7173" width="9.33203125" style="103" customWidth="1"/>
    <col min="7174" max="7178" width="16" style="103" customWidth="1"/>
    <col min="7179" max="7424" width="9.109375" style="103"/>
    <col min="7425" max="7425" width="42.44140625" style="103" customWidth="1"/>
    <col min="7426" max="7426" width="46.44140625" style="103" customWidth="1"/>
    <col min="7427" max="7427" width="10.109375" style="103" customWidth="1"/>
    <col min="7428" max="7428" width="8.88671875" style="103" customWidth="1"/>
    <col min="7429" max="7429" width="9.33203125" style="103" customWidth="1"/>
    <col min="7430" max="7434" width="16" style="103" customWidth="1"/>
    <col min="7435" max="7680" width="9.109375" style="103"/>
    <col min="7681" max="7681" width="42.44140625" style="103" customWidth="1"/>
    <col min="7682" max="7682" width="46.44140625" style="103" customWidth="1"/>
    <col min="7683" max="7683" width="10.109375" style="103" customWidth="1"/>
    <col min="7684" max="7684" width="8.88671875" style="103" customWidth="1"/>
    <col min="7685" max="7685" width="9.33203125" style="103" customWidth="1"/>
    <col min="7686" max="7690" width="16" style="103" customWidth="1"/>
    <col min="7691" max="7936" width="9.109375" style="103"/>
    <col min="7937" max="7937" width="42.44140625" style="103" customWidth="1"/>
    <col min="7938" max="7938" width="46.44140625" style="103" customWidth="1"/>
    <col min="7939" max="7939" width="10.109375" style="103" customWidth="1"/>
    <col min="7940" max="7940" width="8.88671875" style="103" customWidth="1"/>
    <col min="7941" max="7941" width="9.33203125" style="103" customWidth="1"/>
    <col min="7942" max="7946" width="16" style="103" customWidth="1"/>
    <col min="7947" max="8192" width="9.109375" style="103"/>
    <col min="8193" max="8193" width="42.44140625" style="103" customWidth="1"/>
    <col min="8194" max="8194" width="46.44140625" style="103" customWidth="1"/>
    <col min="8195" max="8195" width="10.109375" style="103" customWidth="1"/>
    <col min="8196" max="8196" width="8.88671875" style="103" customWidth="1"/>
    <col min="8197" max="8197" width="9.33203125" style="103" customWidth="1"/>
    <col min="8198" max="8202" width="16" style="103" customWidth="1"/>
    <col min="8203" max="8448" width="9.109375" style="103"/>
    <col min="8449" max="8449" width="42.44140625" style="103" customWidth="1"/>
    <col min="8450" max="8450" width="46.44140625" style="103" customWidth="1"/>
    <col min="8451" max="8451" width="10.109375" style="103" customWidth="1"/>
    <col min="8452" max="8452" width="8.88671875" style="103" customWidth="1"/>
    <col min="8453" max="8453" width="9.33203125" style="103" customWidth="1"/>
    <col min="8454" max="8458" width="16" style="103" customWidth="1"/>
    <col min="8459" max="8704" width="9.109375" style="103"/>
    <col min="8705" max="8705" width="42.44140625" style="103" customWidth="1"/>
    <col min="8706" max="8706" width="46.44140625" style="103" customWidth="1"/>
    <col min="8707" max="8707" width="10.109375" style="103" customWidth="1"/>
    <col min="8708" max="8708" width="8.88671875" style="103" customWidth="1"/>
    <col min="8709" max="8709" width="9.33203125" style="103" customWidth="1"/>
    <col min="8710" max="8714" width="16" style="103" customWidth="1"/>
    <col min="8715" max="8960" width="9.109375" style="103"/>
    <col min="8961" max="8961" width="42.44140625" style="103" customWidth="1"/>
    <col min="8962" max="8962" width="46.44140625" style="103" customWidth="1"/>
    <col min="8963" max="8963" width="10.109375" style="103" customWidth="1"/>
    <col min="8964" max="8964" width="8.88671875" style="103" customWidth="1"/>
    <col min="8965" max="8965" width="9.33203125" style="103" customWidth="1"/>
    <col min="8966" max="8970" width="16" style="103" customWidth="1"/>
    <col min="8971" max="9216" width="9.109375" style="103"/>
    <col min="9217" max="9217" width="42.44140625" style="103" customWidth="1"/>
    <col min="9218" max="9218" width="46.44140625" style="103" customWidth="1"/>
    <col min="9219" max="9219" width="10.109375" style="103" customWidth="1"/>
    <col min="9220" max="9220" width="8.88671875" style="103" customWidth="1"/>
    <col min="9221" max="9221" width="9.33203125" style="103" customWidth="1"/>
    <col min="9222" max="9226" width="16" style="103" customWidth="1"/>
    <col min="9227" max="9472" width="9.109375" style="103"/>
    <col min="9473" max="9473" width="42.44140625" style="103" customWidth="1"/>
    <col min="9474" max="9474" width="46.44140625" style="103" customWidth="1"/>
    <col min="9475" max="9475" width="10.109375" style="103" customWidth="1"/>
    <col min="9476" max="9476" width="8.88671875" style="103" customWidth="1"/>
    <col min="9477" max="9477" width="9.33203125" style="103" customWidth="1"/>
    <col min="9478" max="9482" width="16" style="103" customWidth="1"/>
    <col min="9483" max="9728" width="9.109375" style="103"/>
    <col min="9729" max="9729" width="42.44140625" style="103" customWidth="1"/>
    <col min="9730" max="9730" width="46.44140625" style="103" customWidth="1"/>
    <col min="9731" max="9731" width="10.109375" style="103" customWidth="1"/>
    <col min="9732" max="9732" width="8.88671875" style="103" customWidth="1"/>
    <col min="9733" max="9733" width="9.33203125" style="103" customWidth="1"/>
    <col min="9734" max="9738" width="16" style="103" customWidth="1"/>
    <col min="9739" max="9984" width="9.109375" style="103"/>
    <col min="9985" max="9985" width="42.44140625" style="103" customWidth="1"/>
    <col min="9986" max="9986" width="46.44140625" style="103" customWidth="1"/>
    <col min="9987" max="9987" width="10.109375" style="103" customWidth="1"/>
    <col min="9988" max="9988" width="8.88671875" style="103" customWidth="1"/>
    <col min="9989" max="9989" width="9.33203125" style="103" customWidth="1"/>
    <col min="9990" max="9994" width="16" style="103" customWidth="1"/>
    <col min="9995" max="10240" width="9.109375" style="103"/>
    <col min="10241" max="10241" width="42.44140625" style="103" customWidth="1"/>
    <col min="10242" max="10242" width="46.44140625" style="103" customWidth="1"/>
    <col min="10243" max="10243" width="10.109375" style="103" customWidth="1"/>
    <col min="10244" max="10244" width="8.88671875" style="103" customWidth="1"/>
    <col min="10245" max="10245" width="9.33203125" style="103" customWidth="1"/>
    <col min="10246" max="10250" width="16" style="103" customWidth="1"/>
    <col min="10251" max="10496" width="9.109375" style="103"/>
    <col min="10497" max="10497" width="42.44140625" style="103" customWidth="1"/>
    <col min="10498" max="10498" width="46.44140625" style="103" customWidth="1"/>
    <col min="10499" max="10499" width="10.109375" style="103" customWidth="1"/>
    <col min="10500" max="10500" width="8.88671875" style="103" customWidth="1"/>
    <col min="10501" max="10501" width="9.33203125" style="103" customWidth="1"/>
    <col min="10502" max="10506" width="16" style="103" customWidth="1"/>
    <col min="10507" max="10752" width="9.109375" style="103"/>
    <col min="10753" max="10753" width="42.44140625" style="103" customWidth="1"/>
    <col min="10754" max="10754" width="46.44140625" style="103" customWidth="1"/>
    <col min="10755" max="10755" width="10.109375" style="103" customWidth="1"/>
    <col min="10756" max="10756" width="8.88671875" style="103" customWidth="1"/>
    <col min="10757" max="10757" width="9.33203125" style="103" customWidth="1"/>
    <col min="10758" max="10762" width="16" style="103" customWidth="1"/>
    <col min="10763" max="11008" width="9.109375" style="103"/>
    <col min="11009" max="11009" width="42.44140625" style="103" customWidth="1"/>
    <col min="11010" max="11010" width="46.44140625" style="103" customWidth="1"/>
    <col min="11011" max="11011" width="10.109375" style="103" customWidth="1"/>
    <col min="11012" max="11012" width="8.88671875" style="103" customWidth="1"/>
    <col min="11013" max="11013" width="9.33203125" style="103" customWidth="1"/>
    <col min="11014" max="11018" width="16" style="103" customWidth="1"/>
    <col min="11019" max="11264" width="9.109375" style="103"/>
    <col min="11265" max="11265" width="42.44140625" style="103" customWidth="1"/>
    <col min="11266" max="11266" width="46.44140625" style="103" customWidth="1"/>
    <col min="11267" max="11267" width="10.109375" style="103" customWidth="1"/>
    <col min="11268" max="11268" width="8.88671875" style="103" customWidth="1"/>
    <col min="11269" max="11269" width="9.33203125" style="103" customWidth="1"/>
    <col min="11270" max="11274" width="16" style="103" customWidth="1"/>
    <col min="11275" max="11520" width="9.109375" style="103"/>
    <col min="11521" max="11521" width="42.44140625" style="103" customWidth="1"/>
    <col min="11522" max="11522" width="46.44140625" style="103" customWidth="1"/>
    <col min="11523" max="11523" width="10.109375" style="103" customWidth="1"/>
    <col min="11524" max="11524" width="8.88671875" style="103" customWidth="1"/>
    <col min="11525" max="11525" width="9.33203125" style="103" customWidth="1"/>
    <col min="11526" max="11530" width="16" style="103" customWidth="1"/>
    <col min="11531" max="11776" width="9.109375" style="103"/>
    <col min="11777" max="11777" width="42.44140625" style="103" customWidth="1"/>
    <col min="11778" max="11778" width="46.44140625" style="103" customWidth="1"/>
    <col min="11779" max="11779" width="10.109375" style="103" customWidth="1"/>
    <col min="11780" max="11780" width="8.88671875" style="103" customWidth="1"/>
    <col min="11781" max="11781" width="9.33203125" style="103" customWidth="1"/>
    <col min="11782" max="11786" width="16" style="103" customWidth="1"/>
    <col min="11787" max="12032" width="9.109375" style="103"/>
    <col min="12033" max="12033" width="42.44140625" style="103" customWidth="1"/>
    <col min="12034" max="12034" width="46.44140625" style="103" customWidth="1"/>
    <col min="12035" max="12035" width="10.109375" style="103" customWidth="1"/>
    <col min="12036" max="12036" width="8.88671875" style="103" customWidth="1"/>
    <col min="12037" max="12037" width="9.33203125" style="103" customWidth="1"/>
    <col min="12038" max="12042" width="16" style="103" customWidth="1"/>
    <col min="12043" max="12288" width="9.109375" style="103"/>
    <col min="12289" max="12289" width="42.44140625" style="103" customWidth="1"/>
    <col min="12290" max="12290" width="46.44140625" style="103" customWidth="1"/>
    <col min="12291" max="12291" width="10.109375" style="103" customWidth="1"/>
    <col min="12292" max="12292" width="8.88671875" style="103" customWidth="1"/>
    <col min="12293" max="12293" width="9.33203125" style="103" customWidth="1"/>
    <col min="12294" max="12298" width="16" style="103" customWidth="1"/>
    <col min="12299" max="12544" width="9.109375" style="103"/>
    <col min="12545" max="12545" width="42.44140625" style="103" customWidth="1"/>
    <col min="12546" max="12546" width="46.44140625" style="103" customWidth="1"/>
    <col min="12547" max="12547" width="10.109375" style="103" customWidth="1"/>
    <col min="12548" max="12548" width="8.88671875" style="103" customWidth="1"/>
    <col min="12549" max="12549" width="9.33203125" style="103" customWidth="1"/>
    <col min="12550" max="12554" width="16" style="103" customWidth="1"/>
    <col min="12555" max="12800" width="9.109375" style="103"/>
    <col min="12801" max="12801" width="42.44140625" style="103" customWidth="1"/>
    <col min="12802" max="12802" width="46.44140625" style="103" customWidth="1"/>
    <col min="12803" max="12803" width="10.109375" style="103" customWidth="1"/>
    <col min="12804" max="12804" width="8.88671875" style="103" customWidth="1"/>
    <col min="12805" max="12805" width="9.33203125" style="103" customWidth="1"/>
    <col min="12806" max="12810" width="16" style="103" customWidth="1"/>
    <col min="12811" max="13056" width="9.109375" style="103"/>
    <col min="13057" max="13057" width="42.44140625" style="103" customWidth="1"/>
    <col min="13058" max="13058" width="46.44140625" style="103" customWidth="1"/>
    <col min="13059" max="13059" width="10.109375" style="103" customWidth="1"/>
    <col min="13060" max="13060" width="8.88671875" style="103" customWidth="1"/>
    <col min="13061" max="13061" width="9.33203125" style="103" customWidth="1"/>
    <col min="13062" max="13066" width="16" style="103" customWidth="1"/>
    <col min="13067" max="13312" width="9.109375" style="103"/>
    <col min="13313" max="13313" width="42.44140625" style="103" customWidth="1"/>
    <col min="13314" max="13314" width="46.44140625" style="103" customWidth="1"/>
    <col min="13315" max="13315" width="10.109375" style="103" customWidth="1"/>
    <col min="13316" max="13316" width="8.88671875" style="103" customWidth="1"/>
    <col min="13317" max="13317" width="9.33203125" style="103" customWidth="1"/>
    <col min="13318" max="13322" width="16" style="103" customWidth="1"/>
    <col min="13323" max="13568" width="9.109375" style="103"/>
    <col min="13569" max="13569" width="42.44140625" style="103" customWidth="1"/>
    <col min="13570" max="13570" width="46.44140625" style="103" customWidth="1"/>
    <col min="13571" max="13571" width="10.109375" style="103" customWidth="1"/>
    <col min="13572" max="13572" width="8.88671875" style="103" customWidth="1"/>
    <col min="13573" max="13573" width="9.33203125" style="103" customWidth="1"/>
    <col min="13574" max="13578" width="16" style="103" customWidth="1"/>
    <col min="13579" max="13824" width="9.109375" style="103"/>
    <col min="13825" max="13825" width="42.44140625" style="103" customWidth="1"/>
    <col min="13826" max="13826" width="46.44140625" style="103" customWidth="1"/>
    <col min="13827" max="13827" width="10.109375" style="103" customWidth="1"/>
    <col min="13828" max="13828" width="8.88671875" style="103" customWidth="1"/>
    <col min="13829" max="13829" width="9.33203125" style="103" customWidth="1"/>
    <col min="13830" max="13834" width="16" style="103" customWidth="1"/>
    <col min="13835" max="14080" width="9.109375" style="103"/>
    <col min="14081" max="14081" width="42.44140625" style="103" customWidth="1"/>
    <col min="14082" max="14082" width="46.44140625" style="103" customWidth="1"/>
    <col min="14083" max="14083" width="10.109375" style="103" customWidth="1"/>
    <col min="14084" max="14084" width="8.88671875" style="103" customWidth="1"/>
    <col min="14085" max="14085" width="9.33203125" style="103" customWidth="1"/>
    <col min="14086" max="14090" width="16" style="103" customWidth="1"/>
    <col min="14091" max="14336" width="9.109375" style="103"/>
    <col min="14337" max="14337" width="42.44140625" style="103" customWidth="1"/>
    <col min="14338" max="14338" width="46.44140625" style="103" customWidth="1"/>
    <col min="14339" max="14339" width="10.109375" style="103" customWidth="1"/>
    <col min="14340" max="14340" width="8.88671875" style="103" customWidth="1"/>
    <col min="14341" max="14341" width="9.33203125" style="103" customWidth="1"/>
    <col min="14342" max="14346" width="16" style="103" customWidth="1"/>
    <col min="14347" max="14592" width="9.109375" style="103"/>
    <col min="14593" max="14593" width="42.44140625" style="103" customWidth="1"/>
    <col min="14594" max="14594" width="46.44140625" style="103" customWidth="1"/>
    <col min="14595" max="14595" width="10.109375" style="103" customWidth="1"/>
    <col min="14596" max="14596" width="8.88671875" style="103" customWidth="1"/>
    <col min="14597" max="14597" width="9.33203125" style="103" customWidth="1"/>
    <col min="14598" max="14602" width="16" style="103" customWidth="1"/>
    <col min="14603" max="14848" width="9.109375" style="103"/>
    <col min="14849" max="14849" width="42.44140625" style="103" customWidth="1"/>
    <col min="14850" max="14850" width="46.44140625" style="103" customWidth="1"/>
    <col min="14851" max="14851" width="10.109375" style="103" customWidth="1"/>
    <col min="14852" max="14852" width="8.88671875" style="103" customWidth="1"/>
    <col min="14853" max="14853" width="9.33203125" style="103" customWidth="1"/>
    <col min="14854" max="14858" width="16" style="103" customWidth="1"/>
    <col min="14859" max="15104" width="9.109375" style="103"/>
    <col min="15105" max="15105" width="42.44140625" style="103" customWidth="1"/>
    <col min="15106" max="15106" width="46.44140625" style="103" customWidth="1"/>
    <col min="15107" max="15107" width="10.109375" style="103" customWidth="1"/>
    <col min="15108" max="15108" width="8.88671875" style="103" customWidth="1"/>
    <col min="15109" max="15109" width="9.33203125" style="103" customWidth="1"/>
    <col min="15110" max="15114" width="16" style="103" customWidth="1"/>
    <col min="15115" max="15360" width="9.109375" style="103"/>
    <col min="15361" max="15361" width="42.44140625" style="103" customWidth="1"/>
    <col min="15362" max="15362" width="46.44140625" style="103" customWidth="1"/>
    <col min="15363" max="15363" width="10.109375" style="103" customWidth="1"/>
    <col min="15364" max="15364" width="8.88671875" style="103" customWidth="1"/>
    <col min="15365" max="15365" width="9.33203125" style="103" customWidth="1"/>
    <col min="15366" max="15370" width="16" style="103" customWidth="1"/>
    <col min="15371" max="15616" width="9.109375" style="103"/>
    <col min="15617" max="15617" width="42.44140625" style="103" customWidth="1"/>
    <col min="15618" max="15618" width="46.44140625" style="103" customWidth="1"/>
    <col min="15619" max="15619" width="10.109375" style="103" customWidth="1"/>
    <col min="15620" max="15620" width="8.88671875" style="103" customWidth="1"/>
    <col min="15621" max="15621" width="9.33203125" style="103" customWidth="1"/>
    <col min="15622" max="15626" width="16" style="103" customWidth="1"/>
    <col min="15627" max="15872" width="9.109375" style="103"/>
    <col min="15873" max="15873" width="42.44140625" style="103" customWidth="1"/>
    <col min="15874" max="15874" width="46.44140625" style="103" customWidth="1"/>
    <col min="15875" max="15875" width="10.109375" style="103" customWidth="1"/>
    <col min="15876" max="15876" width="8.88671875" style="103" customWidth="1"/>
    <col min="15877" max="15877" width="9.33203125" style="103" customWidth="1"/>
    <col min="15878" max="15882" width="16" style="103" customWidth="1"/>
    <col min="15883" max="16128" width="9.109375" style="103"/>
    <col min="16129" max="16129" width="42.44140625" style="103" customWidth="1"/>
    <col min="16130" max="16130" width="46.44140625" style="103" customWidth="1"/>
    <col min="16131" max="16131" width="10.109375" style="103" customWidth="1"/>
    <col min="16132" max="16132" width="8.88671875" style="103" customWidth="1"/>
    <col min="16133" max="16133" width="9.33203125" style="103" customWidth="1"/>
    <col min="16134" max="16138" width="16" style="103" customWidth="1"/>
    <col min="16139" max="16384" width="9.109375" style="103"/>
  </cols>
  <sheetData>
    <row r="1" spans="1:10" s="87" customFormat="1" ht="21.75" customHeight="1" x14ac:dyDescent="0.3">
      <c r="A1" s="368" t="s">
        <v>383</v>
      </c>
      <c r="B1" s="369"/>
      <c r="C1" s="369"/>
      <c r="D1" s="369"/>
      <c r="E1" s="369"/>
      <c r="F1" s="369"/>
      <c r="G1" s="369"/>
      <c r="H1" s="369"/>
      <c r="I1" s="369"/>
      <c r="J1" s="370"/>
    </row>
    <row r="2" spans="1:10" s="87" customFormat="1" ht="19.5" customHeight="1" x14ac:dyDescent="0.3">
      <c r="A2" s="88" t="s">
        <v>1</v>
      </c>
      <c r="B2" s="89">
        <f>'[1]1'!B2</f>
        <v>0</v>
      </c>
      <c r="C2" s="90"/>
      <c r="D2" s="90"/>
      <c r="E2" s="90"/>
      <c r="F2" s="91" t="s">
        <v>346</v>
      </c>
      <c r="G2" s="91" t="s">
        <v>347</v>
      </c>
      <c r="H2" s="90"/>
      <c r="I2" s="91" t="s">
        <v>348</v>
      </c>
      <c r="J2" s="92"/>
    </row>
    <row r="3" spans="1:10" s="87" customFormat="1" ht="19.5" customHeight="1" x14ac:dyDescent="0.3">
      <c r="A3" s="88" t="s">
        <v>349</v>
      </c>
      <c r="B3" s="93">
        <f>'[1]1'!B3</f>
        <v>0</v>
      </c>
      <c r="C3" s="90"/>
      <c r="D3" s="90"/>
      <c r="E3" s="90"/>
      <c r="F3" s="94"/>
      <c r="G3" s="94"/>
      <c r="H3" s="90"/>
      <c r="I3" s="95">
        <v>2019</v>
      </c>
      <c r="J3" s="92"/>
    </row>
    <row r="4" spans="1:10" s="87" customFormat="1" ht="19.5" customHeight="1" x14ac:dyDescent="0.3">
      <c r="A4" s="88" t="s">
        <v>350</v>
      </c>
      <c r="B4" s="93">
        <f>'[1]1'!B4</f>
        <v>0</v>
      </c>
      <c r="C4" s="90"/>
      <c r="D4" s="90"/>
      <c r="E4" s="90"/>
      <c r="F4" s="90"/>
      <c r="G4" s="90"/>
      <c r="H4" s="90"/>
      <c r="J4" s="92"/>
    </row>
    <row r="5" spans="1:10" s="87" customFormat="1" ht="19.5" customHeight="1" x14ac:dyDescent="0.3">
      <c r="A5" s="88" t="s">
        <v>351</v>
      </c>
      <c r="B5" s="96"/>
      <c r="C5" s="90"/>
      <c r="D5" s="90"/>
      <c r="E5" s="90"/>
      <c r="F5" s="90"/>
      <c r="G5" s="90"/>
      <c r="H5" s="90"/>
      <c r="I5" s="90"/>
      <c r="J5" s="92"/>
    </row>
    <row r="6" spans="1:10" ht="9.75" customHeight="1" x14ac:dyDescent="0.3">
      <c r="A6" s="97"/>
      <c r="B6" s="98"/>
      <c r="C6" s="99"/>
      <c r="D6" s="99"/>
      <c r="E6" s="99"/>
      <c r="F6" s="99"/>
      <c r="G6" s="100"/>
      <c r="H6" s="101"/>
      <c r="I6" s="101"/>
      <c r="J6" s="102"/>
    </row>
    <row r="7" spans="1:10" ht="12.75" customHeight="1" x14ac:dyDescent="0.3">
      <c r="A7" s="371" t="s">
        <v>352</v>
      </c>
      <c r="B7" s="371"/>
      <c r="C7" s="371"/>
      <c r="D7" s="371"/>
      <c r="E7" s="371"/>
      <c r="F7" s="373" t="s">
        <v>353</v>
      </c>
      <c r="G7" s="373"/>
      <c r="H7" s="373"/>
      <c r="I7" s="373"/>
      <c r="J7" s="373"/>
    </row>
    <row r="8" spans="1:10" ht="15.75" customHeight="1" x14ac:dyDescent="0.3">
      <c r="A8" s="372"/>
      <c r="B8" s="372"/>
      <c r="C8" s="372"/>
      <c r="D8" s="372"/>
      <c r="E8" s="372"/>
      <c r="F8" s="104">
        <v>1</v>
      </c>
      <c r="G8" s="104">
        <v>2</v>
      </c>
      <c r="H8" s="104">
        <v>3</v>
      </c>
      <c r="I8" s="104">
        <v>4</v>
      </c>
      <c r="J8" s="104">
        <v>5</v>
      </c>
    </row>
    <row r="9" spans="1:10" ht="15.75" customHeight="1" x14ac:dyDescent="0.3">
      <c r="A9" s="372"/>
      <c r="B9" s="372"/>
      <c r="C9" s="372"/>
      <c r="D9" s="372"/>
      <c r="E9" s="372"/>
      <c r="F9" s="105" t="s">
        <v>354</v>
      </c>
      <c r="G9" s="105" t="s">
        <v>355</v>
      </c>
      <c r="H9" s="106" t="s">
        <v>356</v>
      </c>
      <c r="I9" s="106" t="s">
        <v>357</v>
      </c>
      <c r="J9" s="106" t="s">
        <v>358</v>
      </c>
    </row>
    <row r="10" spans="1:10" ht="4.5" customHeight="1" x14ac:dyDescent="0.3">
      <c r="A10" s="374"/>
      <c r="B10" s="374"/>
      <c r="C10" s="374"/>
      <c r="D10" s="374"/>
      <c r="E10" s="374"/>
      <c r="F10" s="374"/>
      <c r="G10" s="374"/>
      <c r="H10" s="374"/>
      <c r="I10" s="374"/>
      <c r="J10" s="374"/>
    </row>
    <row r="11" spans="1:10" ht="32.25" customHeight="1" x14ac:dyDescent="0.3">
      <c r="A11" s="107" t="s">
        <v>359</v>
      </c>
      <c r="B11" s="107" t="s">
        <v>360</v>
      </c>
      <c r="C11" s="108" t="s">
        <v>361</v>
      </c>
      <c r="D11" s="108" t="s">
        <v>362</v>
      </c>
      <c r="E11" s="108" t="s">
        <v>363</v>
      </c>
      <c r="F11" s="108" t="s">
        <v>364</v>
      </c>
      <c r="G11" s="108" t="s">
        <v>69</v>
      </c>
      <c r="H11" s="108" t="s">
        <v>365</v>
      </c>
      <c r="I11" s="108" t="s">
        <v>366</v>
      </c>
      <c r="J11" s="108" t="s">
        <v>367</v>
      </c>
    </row>
    <row r="12" spans="1:10" ht="67.5" customHeight="1" x14ac:dyDescent="0.3">
      <c r="A12" s="109" t="str">
        <f>'1'!E13</f>
        <v>Ciclo della Programmazione: corretta gestione e programmazione delle risorse finanziarie dell'ente al fine di garantire la qualità dei servizi svolti e il rispetto dei piani e dei programmi della politica</v>
      </c>
      <c r="B12" s="110"/>
      <c r="C12" s="111"/>
      <c r="D12" s="112">
        <f t="shared" ref="D12:D21" si="0">E12/100</f>
        <v>0</v>
      </c>
      <c r="E12" s="113"/>
      <c r="F12" s="114" t="str">
        <f>IF(E12&lt;=20,"X","")</f>
        <v>X</v>
      </c>
      <c r="G12" s="114" t="str">
        <f>IF(AND(E12&gt;20,E12&lt;=50),"X","")</f>
        <v/>
      </c>
      <c r="H12" s="114" t="str">
        <f>IF(AND(E12&gt;50,E12&lt;=70),"X","")</f>
        <v/>
      </c>
      <c r="I12" s="114" t="str">
        <f>IF(AND(E12&gt;70,E12&lt;=90),"X","")</f>
        <v/>
      </c>
      <c r="J12" s="114" t="str">
        <f>IF(AND(E12&gt;90,E12&lt;=100),"X","")</f>
        <v/>
      </c>
    </row>
    <row r="13" spans="1:10" ht="60.75" customHeight="1" x14ac:dyDescent="0.3">
      <c r="A13" s="109" t="str">
        <f>'2'!E13</f>
        <v>Funzionalità organizzativa: garantire il funzionamento dell'organizzazione finalizzato alla gestione dei servizi in una logica di efficienza e l'efficacia dell'azione amministrativa</v>
      </c>
      <c r="B13" s="116"/>
      <c r="C13" s="111"/>
      <c r="D13" s="112">
        <f t="shared" si="0"/>
        <v>0</v>
      </c>
      <c r="E13" s="113"/>
      <c r="F13" s="114" t="str">
        <f t="shared" ref="F13:F21" si="1">IF(E13&lt;=20,"X","")</f>
        <v>X</v>
      </c>
      <c r="G13" s="114" t="str">
        <f t="shared" ref="G13:G21" si="2">IF(AND(E13&gt;20,E13&lt;=50),"X","")</f>
        <v/>
      </c>
      <c r="H13" s="114" t="str">
        <f t="shared" ref="H13:H21" si="3">IF(AND(E13&gt;50,E13&lt;=70),"X","")</f>
        <v/>
      </c>
      <c r="I13" s="114" t="str">
        <f t="shared" ref="I13:I21" si="4">IF(AND(E13&gt;70,E13&lt;=90),"X","")</f>
        <v/>
      </c>
      <c r="J13" s="114" t="str">
        <f t="shared" ref="J13:J21" si="5">IF(AND(E13&gt;90,E13&lt;=100),"X","")</f>
        <v/>
      </c>
    </row>
    <row r="14" spans="1:10" ht="51.75" customHeight="1" x14ac:dyDescent="0.3">
      <c r="A14" s="109" t="str">
        <f>'3'!E13</f>
        <v>Risorse umane: garantire una corretta gestione del personale, secondo principi di legalità, equità e di riconoscimento del merito</v>
      </c>
      <c r="B14" s="116"/>
      <c r="C14" s="113"/>
      <c r="D14" s="112">
        <f t="shared" si="0"/>
        <v>0</v>
      </c>
      <c r="E14" s="113"/>
      <c r="F14" s="114" t="str">
        <f t="shared" si="1"/>
        <v>X</v>
      </c>
      <c r="G14" s="114" t="str">
        <f t="shared" si="2"/>
        <v/>
      </c>
      <c r="H14" s="114" t="str">
        <f t="shared" si="3"/>
        <v/>
      </c>
      <c r="I14" s="114" t="str">
        <f t="shared" si="4"/>
        <v/>
      </c>
      <c r="J14" s="114" t="str">
        <f t="shared" si="5"/>
        <v/>
      </c>
    </row>
    <row r="15" spans="1:10" ht="54.75" customHeight="1" x14ac:dyDescent="0.3">
      <c r="A15" s="109" t="str">
        <f>'4'!E13</f>
        <v>Gestione dei servizi a contatto con il pubblico: garantire la soddisfazione dell'utenza e la pronta risposta alle istanze presentate</v>
      </c>
      <c r="B15" s="116"/>
      <c r="C15" s="113"/>
      <c r="D15" s="112">
        <f t="shared" si="0"/>
        <v>0</v>
      </c>
      <c r="E15" s="113"/>
      <c r="F15" s="114" t="str">
        <f t="shared" si="1"/>
        <v>X</v>
      </c>
      <c r="G15" s="114" t="str">
        <f t="shared" si="2"/>
        <v/>
      </c>
      <c r="H15" s="114" t="str">
        <f t="shared" si="3"/>
        <v/>
      </c>
      <c r="I15" s="114" t="str">
        <f t="shared" si="4"/>
        <v/>
      </c>
      <c r="J15" s="114" t="str">
        <f t="shared" si="5"/>
        <v/>
      </c>
    </row>
    <row r="16" spans="1:10" ht="54.75" customHeight="1" x14ac:dyDescent="0.3">
      <c r="A16" s="109" t="str">
        <f>'5'!E13</f>
        <v>Trasparenza e Anticorruzione: attuazione delle misure previste dalla normativa e dal PTPCT dell'ente in materia di trasparenza e anticorruzione</v>
      </c>
      <c r="B16" s="116"/>
      <c r="C16" s="113"/>
      <c r="D16" s="112">
        <f t="shared" si="0"/>
        <v>0</v>
      </c>
      <c r="E16" s="113"/>
      <c r="F16" s="114" t="str">
        <f t="shared" si="1"/>
        <v>X</v>
      </c>
      <c r="G16" s="114" t="str">
        <f t="shared" si="2"/>
        <v/>
      </c>
      <c r="H16" s="114" t="str">
        <f t="shared" si="3"/>
        <v/>
      </c>
      <c r="I16" s="114" t="str">
        <f t="shared" si="4"/>
        <v/>
      </c>
      <c r="J16" s="114" t="str">
        <f t="shared" si="5"/>
        <v/>
      </c>
    </row>
    <row r="17" spans="1:10" ht="93" customHeight="1" x14ac:dyDescent="0.3">
      <c r="A17" s="109"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7" s="116"/>
      <c r="C17" s="113"/>
      <c r="D17" s="112">
        <f t="shared" si="0"/>
        <v>0</v>
      </c>
      <c r="E17" s="113"/>
      <c r="F17" s="114" t="str">
        <f t="shared" si="1"/>
        <v>X</v>
      </c>
      <c r="G17" s="114" t="str">
        <f t="shared" si="2"/>
        <v/>
      </c>
      <c r="H17" s="114" t="str">
        <f t="shared" si="3"/>
        <v/>
      </c>
      <c r="I17" s="114" t="str">
        <f t="shared" si="4"/>
        <v/>
      </c>
      <c r="J17" s="114" t="str">
        <f t="shared" si="5"/>
        <v/>
      </c>
    </row>
    <row r="18" spans="1:10" ht="83.25" customHeight="1" x14ac:dyDescent="0.3">
      <c r="A18" s="109"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B18" s="109"/>
      <c r="C18" s="113">
        <v>60</v>
      </c>
      <c r="D18" s="112">
        <f t="shared" si="0"/>
        <v>0</v>
      </c>
      <c r="E18" s="113"/>
      <c r="F18" s="114" t="str">
        <f t="shared" si="1"/>
        <v>X</v>
      </c>
      <c r="G18" s="114" t="str">
        <f t="shared" si="2"/>
        <v/>
      </c>
      <c r="H18" s="114" t="str">
        <f t="shared" si="3"/>
        <v/>
      </c>
      <c r="I18" s="114" t="str">
        <f t="shared" si="4"/>
        <v/>
      </c>
      <c r="J18" s="114" t="str">
        <f t="shared" si="5"/>
        <v/>
      </c>
    </row>
    <row r="19" spans="1:10" ht="26.25" hidden="1" customHeight="1" x14ac:dyDescent="0.3">
      <c r="A19" s="116"/>
      <c r="B19" s="116"/>
      <c r="C19" s="113"/>
      <c r="D19" s="112">
        <f t="shared" si="0"/>
        <v>0</v>
      </c>
      <c r="E19" s="113"/>
      <c r="F19" s="114" t="str">
        <f t="shared" si="1"/>
        <v>X</v>
      </c>
      <c r="G19" s="114" t="str">
        <f t="shared" si="2"/>
        <v/>
      </c>
      <c r="H19" s="114" t="str">
        <f t="shared" si="3"/>
        <v/>
      </c>
      <c r="I19" s="114" t="str">
        <f t="shared" si="4"/>
        <v/>
      </c>
      <c r="J19" s="114" t="str">
        <f t="shared" si="5"/>
        <v/>
      </c>
    </row>
    <row r="20" spans="1:10" ht="26.25" hidden="1" customHeight="1" x14ac:dyDescent="0.3">
      <c r="A20" s="116"/>
      <c r="B20" s="116"/>
      <c r="C20" s="113"/>
      <c r="D20" s="112">
        <f t="shared" si="0"/>
        <v>0</v>
      </c>
      <c r="E20" s="113"/>
      <c r="F20" s="114" t="str">
        <f t="shared" si="1"/>
        <v>X</v>
      </c>
      <c r="G20" s="114" t="str">
        <f t="shared" si="2"/>
        <v/>
      </c>
      <c r="H20" s="114" t="str">
        <f t="shared" si="3"/>
        <v/>
      </c>
      <c r="I20" s="114" t="str">
        <f t="shared" si="4"/>
        <v/>
      </c>
      <c r="J20" s="114" t="str">
        <f t="shared" si="5"/>
        <v/>
      </c>
    </row>
    <row r="21" spans="1:10" ht="26.25" hidden="1" customHeight="1" x14ac:dyDescent="0.3">
      <c r="A21" s="116"/>
      <c r="B21" s="116"/>
      <c r="C21" s="113"/>
      <c r="D21" s="112">
        <f t="shared" si="0"/>
        <v>0</v>
      </c>
      <c r="E21" s="113"/>
      <c r="F21" s="114" t="str">
        <f t="shared" si="1"/>
        <v>X</v>
      </c>
      <c r="G21" s="114" t="str">
        <f t="shared" si="2"/>
        <v/>
      </c>
      <c r="H21" s="114" t="str">
        <f t="shared" si="3"/>
        <v/>
      </c>
      <c r="I21" s="114" t="str">
        <f t="shared" si="4"/>
        <v/>
      </c>
      <c r="J21" s="114" t="str">
        <f t="shared" si="5"/>
        <v/>
      </c>
    </row>
    <row r="22" spans="1:10" x14ac:dyDescent="0.3">
      <c r="A22" s="117" t="s">
        <v>368</v>
      </c>
      <c r="B22" s="118" t="str">
        <f>IF(C22=60,"Pesatura Adeguata","Pesatura Inadeguata")</f>
        <v>Pesatura Adeguata</v>
      </c>
      <c r="C22" s="119">
        <f>SUM(C12:C21)</f>
        <v>60</v>
      </c>
      <c r="D22" s="119"/>
      <c r="E22" s="120">
        <f>SUM(G22:J22)/C22</f>
        <v>0</v>
      </c>
      <c r="F22" s="121"/>
      <c r="G22" s="122">
        <f>IF(G12="x",C12*D12)+IF(G13="x",C13*D13)+IF(G14="x",C14*D14)+IF(G15="x",C15*D15)+IF(G16="x",C16*D16)+IF(G17="x",C17*D17)+IF(G18="x",C18*D18)+IF(G19="x",C19*D19)+IF(G20="x",C20*D20)+IF(G21="x",C21*D21)</f>
        <v>0</v>
      </c>
      <c r="H22" s="122">
        <f>IF(H12="x",C12*D12)+IF(H13="x",C13*D13)+IF(H14="x",C14*D14)+IF(H15="x",C15*D15)+IF(H16="x",C16*D16)+IF(H17="x",C17*D17)+IF(H18="x",C18*D18)+IF(H19="x",C19*D19)+IF(H20="x",C20*D20)+IF(H21="x",C21*D21)</f>
        <v>0</v>
      </c>
      <c r="I22" s="122">
        <f>IF(I12="x",C12*D12)+IF(I13="x",C13*D13)+IF(I14="x",C14*D14)+IF(I15="x",C15*D15)+IF(I16="x",C16*D16)+IF(I17="x",C17*D17)+IF(I18="x",C18*D18)+IF(I19="x",C19*D19)+IF(I20="x",C20*D20)+IF(I21="x",C21*D21)</f>
        <v>0</v>
      </c>
      <c r="J22" s="122">
        <f>IF(J12="x",C12*D12)+IF(J13="x",C13*D13)+IF(J14="x",C14*D14)+IF(J15="x",C15*D15)+IF(J16="x",C16*D16)+IF(J17="x",C17*D17)+IF(J18="x",C18*D18)+IF(J19="x",C19*D19)+IF(J20="x",C20*D20)+IF(J20="x",C20*D20)</f>
        <v>0</v>
      </c>
    </row>
    <row r="23" spans="1:10" ht="3" customHeight="1" x14ac:dyDescent="0.3">
      <c r="A23" s="374"/>
      <c r="B23" s="375"/>
      <c r="C23" s="375"/>
      <c r="D23" s="123"/>
      <c r="E23" s="374"/>
      <c r="F23" s="375"/>
      <c r="G23" s="375"/>
      <c r="H23" s="374"/>
      <c r="I23" s="375"/>
      <c r="J23" s="375"/>
    </row>
    <row r="24" spans="1:10" ht="42" customHeight="1" x14ac:dyDescent="0.3">
      <c r="A24" s="107" t="s">
        <v>369</v>
      </c>
      <c r="B24" s="107" t="s">
        <v>360</v>
      </c>
      <c r="C24" s="108" t="s">
        <v>361</v>
      </c>
      <c r="D24" s="108" t="s">
        <v>362</v>
      </c>
      <c r="E24" s="108" t="s">
        <v>363</v>
      </c>
      <c r="F24" s="108" t="s">
        <v>364</v>
      </c>
      <c r="G24" s="108" t="s">
        <v>69</v>
      </c>
      <c r="H24" s="108" t="s">
        <v>365</v>
      </c>
      <c r="I24" s="108" t="s">
        <v>366</v>
      </c>
      <c r="J24" s="108" t="s">
        <v>367</v>
      </c>
    </row>
    <row r="25" spans="1:10" s="125" customFormat="1" ht="43.2" customHeight="1" x14ac:dyDescent="0.3">
      <c r="A25" s="116" t="s">
        <v>449</v>
      </c>
      <c r="B25" s="115"/>
      <c r="C25" s="124"/>
      <c r="D25" s="112">
        <f>E25/100</f>
        <v>0</v>
      </c>
      <c r="E25" s="113"/>
      <c r="F25" s="114" t="str">
        <f t="shared" ref="F25:F35" si="6">IF(E25&lt;=20,"X","")</f>
        <v>X</v>
      </c>
      <c r="G25" s="114" t="str">
        <f t="shared" ref="G25:G35" si="7">IF(AND(E25&gt;20,E25&lt;=50),"X","")</f>
        <v/>
      </c>
      <c r="H25" s="114" t="str">
        <f t="shared" ref="H25:H35" si="8">IF(AND(E25&gt;50,E25&lt;=70),"X","")</f>
        <v/>
      </c>
      <c r="I25" s="114" t="str">
        <f t="shared" ref="I25:I35" si="9">IF(AND(E25&gt;70,E25&lt;=90),"X","")</f>
        <v/>
      </c>
      <c r="J25" s="114" t="str">
        <f>IF(AND(E25&gt;90,E25&lt;=100),"X","")</f>
        <v/>
      </c>
    </row>
    <row r="26" spans="1:10" s="125" customFormat="1" ht="48.6" customHeight="1" x14ac:dyDescent="0.3">
      <c r="A26" s="116" t="s">
        <v>450</v>
      </c>
      <c r="B26" s="116"/>
      <c r="C26" s="124"/>
      <c r="D26" s="112">
        <f t="shared" ref="D26:D32" si="10">E26/100</f>
        <v>0</v>
      </c>
      <c r="E26" s="113"/>
      <c r="F26" s="114" t="str">
        <f t="shared" si="6"/>
        <v>X</v>
      </c>
      <c r="G26" s="114" t="str">
        <f t="shared" si="7"/>
        <v/>
      </c>
      <c r="H26" s="114" t="str">
        <f t="shared" si="8"/>
        <v/>
      </c>
      <c r="I26" s="114" t="str">
        <f t="shared" si="9"/>
        <v/>
      </c>
      <c r="J26" s="114" t="str">
        <f t="shared" ref="J26:J32" si="11">IF(AND(E26&gt;90,E26&lt;=100),"X","")</f>
        <v/>
      </c>
    </row>
    <row r="27" spans="1:10" s="125" customFormat="1" ht="27" customHeight="1" x14ac:dyDescent="0.3">
      <c r="A27" s="116" t="s">
        <v>451</v>
      </c>
      <c r="B27" s="116"/>
      <c r="C27" s="124"/>
      <c r="D27" s="112">
        <f t="shared" si="10"/>
        <v>0</v>
      </c>
      <c r="E27" s="113"/>
      <c r="F27" s="114" t="str">
        <f t="shared" si="6"/>
        <v>X</v>
      </c>
      <c r="G27" s="114" t="str">
        <f t="shared" si="7"/>
        <v/>
      </c>
      <c r="H27" s="114" t="str">
        <f t="shared" si="8"/>
        <v/>
      </c>
      <c r="I27" s="114" t="str">
        <f t="shared" si="9"/>
        <v/>
      </c>
      <c r="J27" s="114" t="str">
        <f t="shared" si="11"/>
        <v/>
      </c>
    </row>
    <row r="28" spans="1:10" s="125" customFormat="1" ht="27" customHeight="1" x14ac:dyDescent="0.3">
      <c r="A28" s="116" t="s">
        <v>452</v>
      </c>
      <c r="B28" s="116"/>
      <c r="C28" s="124"/>
      <c r="D28" s="112">
        <f t="shared" si="10"/>
        <v>0</v>
      </c>
      <c r="E28" s="113"/>
      <c r="F28" s="114" t="str">
        <f t="shared" si="6"/>
        <v>X</v>
      </c>
      <c r="G28" s="114" t="str">
        <f t="shared" si="7"/>
        <v/>
      </c>
      <c r="H28" s="114" t="str">
        <f t="shared" si="8"/>
        <v/>
      </c>
      <c r="I28" s="114" t="str">
        <f t="shared" si="9"/>
        <v/>
      </c>
      <c r="J28" s="114" t="str">
        <f t="shared" si="11"/>
        <v/>
      </c>
    </row>
    <row r="29" spans="1:10" s="125" customFormat="1" ht="27" customHeight="1" x14ac:dyDescent="0.3">
      <c r="A29" s="116"/>
      <c r="B29" s="116"/>
      <c r="C29" s="126"/>
      <c r="D29" s="112">
        <f t="shared" si="10"/>
        <v>0</v>
      </c>
      <c r="E29" s="113"/>
      <c r="F29" s="114" t="str">
        <f t="shared" si="6"/>
        <v>X</v>
      </c>
      <c r="G29" s="114" t="str">
        <f t="shared" si="7"/>
        <v/>
      </c>
      <c r="H29" s="114" t="str">
        <f t="shared" si="8"/>
        <v/>
      </c>
      <c r="I29" s="114" t="str">
        <f t="shared" si="9"/>
        <v/>
      </c>
      <c r="J29" s="114" t="str">
        <f t="shared" si="11"/>
        <v/>
      </c>
    </row>
    <row r="30" spans="1:10" s="125" customFormat="1" ht="27" customHeight="1" x14ac:dyDescent="0.3">
      <c r="A30" s="116"/>
      <c r="B30" s="116"/>
      <c r="C30" s="126"/>
      <c r="D30" s="112">
        <f t="shared" si="10"/>
        <v>0</v>
      </c>
      <c r="E30" s="113"/>
      <c r="F30" s="114" t="str">
        <f t="shared" si="6"/>
        <v>X</v>
      </c>
      <c r="G30" s="114" t="str">
        <f t="shared" si="7"/>
        <v/>
      </c>
      <c r="H30" s="114" t="str">
        <f t="shared" si="8"/>
        <v/>
      </c>
      <c r="I30" s="114" t="str">
        <f t="shared" si="9"/>
        <v/>
      </c>
      <c r="J30" s="114" t="str">
        <f t="shared" si="11"/>
        <v/>
      </c>
    </row>
    <row r="31" spans="1:10" s="125" customFormat="1" ht="27" customHeight="1" x14ac:dyDescent="0.3">
      <c r="A31" s="116"/>
      <c r="B31" s="116"/>
      <c r="C31" s="126"/>
      <c r="D31" s="112">
        <f t="shared" si="10"/>
        <v>0</v>
      </c>
      <c r="E31" s="113"/>
      <c r="F31" s="114" t="str">
        <f t="shared" si="6"/>
        <v>X</v>
      </c>
      <c r="G31" s="114" t="str">
        <f t="shared" si="7"/>
        <v/>
      </c>
      <c r="H31" s="114" t="str">
        <f t="shared" si="8"/>
        <v/>
      </c>
      <c r="I31" s="114" t="str">
        <f t="shared" si="9"/>
        <v/>
      </c>
      <c r="J31" s="114" t="str">
        <f t="shared" si="11"/>
        <v/>
      </c>
    </row>
    <row r="32" spans="1:10" s="125" customFormat="1" ht="27" customHeight="1" x14ac:dyDescent="0.3">
      <c r="A32" s="116"/>
      <c r="B32" s="116"/>
      <c r="C32" s="126"/>
      <c r="D32" s="112">
        <f t="shared" si="10"/>
        <v>0</v>
      </c>
      <c r="E32" s="113"/>
      <c r="F32" s="114" t="str">
        <f t="shared" si="6"/>
        <v>X</v>
      </c>
      <c r="G32" s="114" t="str">
        <f t="shared" si="7"/>
        <v/>
      </c>
      <c r="H32" s="114" t="str">
        <f t="shared" si="8"/>
        <v/>
      </c>
      <c r="I32" s="114" t="str">
        <f t="shared" si="9"/>
        <v/>
      </c>
      <c r="J32" s="114" t="str">
        <f t="shared" si="11"/>
        <v/>
      </c>
    </row>
    <row r="33" spans="1:11" ht="42" customHeight="1" x14ac:dyDescent="0.3">
      <c r="A33" s="104" t="s">
        <v>370</v>
      </c>
      <c r="B33" s="104" t="s">
        <v>371</v>
      </c>
      <c r="C33" s="108" t="s">
        <v>361</v>
      </c>
      <c r="D33" s="108" t="s">
        <v>362</v>
      </c>
      <c r="E33" s="108" t="s">
        <v>363</v>
      </c>
      <c r="F33" s="127" t="s">
        <v>372</v>
      </c>
      <c r="G33" s="127" t="s">
        <v>373</v>
      </c>
      <c r="H33" s="127" t="s">
        <v>374</v>
      </c>
      <c r="I33" s="127" t="s">
        <v>375</v>
      </c>
      <c r="J33" s="127" t="s">
        <v>376</v>
      </c>
    </row>
    <row r="34" spans="1:11" s="125" customFormat="1" ht="49.5" customHeight="1" x14ac:dyDescent="0.3">
      <c r="A34" s="116" t="s">
        <v>447</v>
      </c>
      <c r="B34" s="116" t="s">
        <v>448</v>
      </c>
      <c r="C34" s="126">
        <v>20</v>
      </c>
      <c r="D34" s="112">
        <f>E34/100</f>
        <v>0</v>
      </c>
      <c r="E34" s="113"/>
      <c r="F34" s="114" t="str">
        <f t="shared" si="6"/>
        <v>X</v>
      </c>
      <c r="G34" s="114" t="str">
        <f t="shared" si="7"/>
        <v/>
      </c>
      <c r="H34" s="114" t="str">
        <f t="shared" si="8"/>
        <v/>
      </c>
      <c r="I34" s="114" t="str">
        <f t="shared" si="9"/>
        <v/>
      </c>
      <c r="J34" s="114" t="str">
        <f t="shared" ref="J34:J40" si="12">IF(AND(E34&gt;90,E34&lt;=100),"X","")</f>
        <v/>
      </c>
    </row>
    <row r="35" spans="1:11" s="125" customFormat="1" ht="18.75" customHeight="1" x14ac:dyDescent="0.3">
      <c r="A35" s="116"/>
      <c r="B35" s="116"/>
      <c r="C35" s="126"/>
      <c r="D35" s="112">
        <f t="shared" ref="D35:D40" si="13">E35/100</f>
        <v>0</v>
      </c>
      <c r="E35" s="113"/>
      <c r="F35" s="114" t="str">
        <f t="shared" si="6"/>
        <v>X</v>
      </c>
      <c r="G35" s="114" t="str">
        <f t="shared" si="7"/>
        <v/>
      </c>
      <c r="H35" s="114" t="str">
        <f t="shared" si="8"/>
        <v/>
      </c>
      <c r="I35" s="114" t="str">
        <f t="shared" si="9"/>
        <v/>
      </c>
      <c r="J35" s="114" t="str">
        <f t="shared" si="12"/>
        <v/>
      </c>
    </row>
    <row r="36" spans="1:11" s="125" customFormat="1" ht="18.75" customHeight="1" x14ac:dyDescent="0.3">
      <c r="A36" s="116"/>
      <c r="B36" s="116"/>
      <c r="C36" s="126"/>
      <c r="D36" s="112">
        <f t="shared" si="13"/>
        <v>0</v>
      </c>
      <c r="E36" s="113"/>
      <c r="F36" s="114" t="str">
        <f>IF(E36&lt;=20,"X","")</f>
        <v>X</v>
      </c>
      <c r="G36" s="114" t="str">
        <f>IF(AND(E36&gt;20,E36&lt;=50),"X","")</f>
        <v/>
      </c>
      <c r="H36" s="114" t="str">
        <f>IF(AND(E36&gt;50,E36&lt;=70),"X","")</f>
        <v/>
      </c>
      <c r="I36" s="114" t="str">
        <f>IF(AND(E36&gt;70,E36&lt;=90),"X","")</f>
        <v/>
      </c>
      <c r="J36" s="114" t="str">
        <f t="shared" si="12"/>
        <v/>
      </c>
    </row>
    <row r="37" spans="1:11" s="125" customFormat="1" ht="18.75" customHeight="1" x14ac:dyDescent="0.3">
      <c r="A37" s="116"/>
      <c r="B37" s="116"/>
      <c r="C37" s="126"/>
      <c r="D37" s="112">
        <f t="shared" si="13"/>
        <v>0</v>
      </c>
      <c r="E37" s="113"/>
      <c r="F37" s="114" t="str">
        <f>IF(E37&lt;=20,"X","")</f>
        <v>X</v>
      </c>
      <c r="G37" s="114" t="str">
        <f>IF(AND(E37&gt;20,E37&lt;=50),"X","")</f>
        <v/>
      </c>
      <c r="H37" s="114" t="str">
        <f>IF(AND(E37&gt;50,E37&lt;=70),"X","")</f>
        <v/>
      </c>
      <c r="I37" s="114" t="str">
        <f>IF(AND(E37&gt;70,E37&lt;=90),"X","")</f>
        <v/>
      </c>
      <c r="J37" s="114" t="str">
        <f t="shared" si="12"/>
        <v/>
      </c>
    </row>
    <row r="38" spans="1:11" s="125" customFormat="1" ht="18.75" customHeight="1" x14ac:dyDescent="0.3">
      <c r="A38" s="116"/>
      <c r="B38" s="116"/>
      <c r="C38" s="126"/>
      <c r="D38" s="112">
        <f t="shared" si="13"/>
        <v>0</v>
      </c>
      <c r="E38" s="113"/>
      <c r="F38" s="114" t="str">
        <f>IF(E38&lt;=20,"X","")</f>
        <v>X</v>
      </c>
      <c r="G38" s="114" t="str">
        <f>IF(AND(E38&gt;20,E38&lt;=50),"X","")</f>
        <v/>
      </c>
      <c r="H38" s="114" t="str">
        <f>IF(AND(E38&gt;50,E38&lt;=70),"X","")</f>
        <v/>
      </c>
      <c r="I38" s="114" t="str">
        <f>IF(AND(E38&gt;70,E38&lt;=90),"X","")</f>
        <v/>
      </c>
      <c r="J38" s="114" t="str">
        <f t="shared" si="12"/>
        <v/>
      </c>
    </row>
    <row r="39" spans="1:11" s="125" customFormat="1" ht="18.75" customHeight="1" x14ac:dyDescent="0.3">
      <c r="A39" s="116"/>
      <c r="B39" s="116"/>
      <c r="C39" s="126"/>
      <c r="D39" s="112">
        <f t="shared" si="13"/>
        <v>0</v>
      </c>
      <c r="E39" s="113"/>
      <c r="F39" s="114" t="str">
        <f>IF(E39&lt;=20,"X","")</f>
        <v>X</v>
      </c>
      <c r="G39" s="114" t="str">
        <f>IF(AND(E39&gt;20,E39&lt;=50),"X","")</f>
        <v/>
      </c>
      <c r="H39" s="114" t="str">
        <f>IF(AND(E39&gt;50,E39&lt;=70),"X","")</f>
        <v/>
      </c>
      <c r="I39" s="114" t="str">
        <f>IF(AND(E39&gt;70,E39&lt;=90),"X","")</f>
        <v/>
      </c>
      <c r="J39" s="114" t="str">
        <f t="shared" si="12"/>
        <v/>
      </c>
    </row>
    <row r="40" spans="1:11" s="125" customFormat="1" ht="18.75" customHeight="1" x14ac:dyDescent="0.3">
      <c r="A40" s="116"/>
      <c r="B40" s="116"/>
      <c r="C40" s="126"/>
      <c r="D40" s="112">
        <f t="shared" si="13"/>
        <v>0</v>
      </c>
      <c r="E40" s="113"/>
      <c r="F40" s="114" t="str">
        <f>IF(E40&lt;=20,"X","")</f>
        <v>X</v>
      </c>
      <c r="G40" s="114" t="str">
        <f>IF(AND(E40&gt;20,E40&lt;=50),"X","")</f>
        <v/>
      </c>
      <c r="H40" s="114" t="str">
        <f>IF(AND(E40&gt;50,E40&lt;=70),"X","")</f>
        <v/>
      </c>
      <c r="I40" s="114" t="str">
        <f>IF(AND(E40&gt;70,E40&lt;=90),"X","")</f>
        <v/>
      </c>
      <c r="J40" s="114" t="str">
        <f t="shared" si="12"/>
        <v/>
      </c>
    </row>
    <row r="41" spans="1:11" ht="26.4" x14ac:dyDescent="0.3">
      <c r="A41" s="117" t="s">
        <v>377</v>
      </c>
      <c r="B41" s="118" t="str">
        <f>IF(C41=40,"Pesatura Adeguata","Pesatura Inadeguata")</f>
        <v>Pesatura Inadeguata</v>
      </c>
      <c r="C41" s="126">
        <f>SUM(C25:C36)</f>
        <v>20</v>
      </c>
      <c r="D41" s="104"/>
      <c r="E41" s="120">
        <f>SUM(G41:J41)/C41</f>
        <v>0</v>
      </c>
      <c r="F41" s="128"/>
      <c r="G41" s="129">
        <f>IF(G25="x",C25*D25)+IF(G26="x",C26*D26)+IF(G27="x",C27*D27)+IF(G28="x",C28*D28)+IF(G29="x",C29*D29)+IF(G30="x",C30*D30)+IF(G31="x",C31*D31)+IF(G32="x",C32*D32)+IF(G34="x",C34*D34)+IF(G35="x",C35*D35)+IF(G36="x",C36*D36)+IF(G37="x",C37*D37)+IF(G38="x",C38*D38)+IF(G39="x",C39*D39)+IF(G40="x",C40*D40)</f>
        <v>0</v>
      </c>
      <c r="H41" s="129">
        <f>IF(H25="x",C25*D25)+IF(H26="x",C26*D26)+IF(H27="x",C27*D27)+IF(H28="x",C28*D28)+IF(H29="x",C29*D29)+IF(H30="x",C30*D30)+IF(H31="x",C31*D31)+IF(H32="x",C32*D32)+IF(H34="x",C34*D34)+IF(H35="x",C35*D35)+IF(H36="x",C36*D36)+IF(H37="x",C37*D37)+IF(H38="x",C38*D38)+IF(H39="x",C39*D39)+IF(H40="x",C40*D40)</f>
        <v>0</v>
      </c>
      <c r="I41" s="129">
        <f>IF(I25="x",C25*D25)+IF(I26="x",C26*D26)+IF(I27="x",C27*D27)+IF(I28="x",C28*D28)+IF(I29="x",C29*D29)+IF(I30="x",C30*D30)+IF(I31="x",C31*D31)+IF(I32="x",C32*D32)+IF(I34="x",C34*D34)+IF(I35="x",C35*D35)+IF(I36="x",C36*D36)+IF(I37="x",C37*D37)+IF(I38="x",C38*D38)+IF(I39="x",C39*D39)+IF(I40="x",C40*D40)</f>
        <v>0</v>
      </c>
      <c r="J41" s="129">
        <f>IF(J25="x",C25*D25)+IF(J26="x",C26*D26)+IF(J27="x",C27*D27)+IF(J28="x",C28*D28)+IF(J29="x",C29*D29)+IF(J30="x",C30*D30)+IF(J31="x",C31*D31)+IF(J32="x",C32*D32)+IF(J34="x",C34*D34)+IF(J35="x",C35*D35)+IF(J36="x",C36*D36)+IF(J37="x",C37*D37)+IF(J38="x",C38*D38)+IF(J39="x",C39*D39)+IF(J40="x",C40*D40)</f>
        <v>0</v>
      </c>
    </row>
    <row r="42" spans="1:11" s="137" customFormat="1" ht="18" customHeight="1" x14ac:dyDescent="0.3">
      <c r="A42" s="130"/>
      <c r="B42" s="131"/>
      <c r="C42" s="132"/>
      <c r="D42" s="132" t="s">
        <v>378</v>
      </c>
      <c r="E42" s="133"/>
      <c r="F42" s="134"/>
      <c r="G42" s="134"/>
      <c r="H42" s="134"/>
      <c r="I42" s="134"/>
      <c r="J42" s="135"/>
      <c r="K42" s="136"/>
    </row>
    <row r="43" spans="1:11" ht="16.5" customHeight="1" x14ac:dyDescent="0.3">
      <c r="A43" s="364" t="s">
        <v>379</v>
      </c>
      <c r="B43" s="365"/>
      <c r="C43" s="119">
        <f>SUM(G22:J22)</f>
        <v>0</v>
      </c>
      <c r="D43" s="138">
        <f>C43/60</f>
        <v>0</v>
      </c>
      <c r="E43" s="139"/>
      <c r="F43" s="140"/>
      <c r="G43" s="140"/>
      <c r="H43" s="140"/>
      <c r="I43" s="140"/>
      <c r="J43" s="141"/>
      <c r="K43" s="142"/>
    </row>
    <row r="44" spans="1:11" ht="17.25" customHeight="1" x14ac:dyDescent="0.3">
      <c r="A44" s="143" t="s">
        <v>212</v>
      </c>
      <c r="B44" s="144"/>
      <c r="C44" s="145"/>
      <c r="D44" s="145"/>
      <c r="E44" s="366" t="s">
        <v>380</v>
      </c>
      <c r="F44" s="366"/>
      <c r="G44" s="367"/>
      <c r="H44" s="146">
        <v>100</v>
      </c>
      <c r="I44" s="145" t="s">
        <v>381</v>
      </c>
      <c r="J44" s="147"/>
      <c r="K44" s="142"/>
    </row>
    <row r="45" spans="1:11" ht="16.5" customHeight="1" x14ac:dyDescent="0.3">
      <c r="A45" s="364" t="s">
        <v>382</v>
      </c>
      <c r="B45" s="365"/>
      <c r="C45" s="119">
        <f>SUM(F41:J41)</f>
        <v>0</v>
      </c>
      <c r="D45" s="138" t="s">
        <v>378</v>
      </c>
      <c r="E45" s="139"/>
      <c r="F45" s="140"/>
      <c r="G45" s="140"/>
      <c r="H45" s="140"/>
      <c r="I45" s="140"/>
      <c r="J45" s="141"/>
      <c r="K45" s="142"/>
    </row>
    <row r="46" spans="1:11" ht="26.25" customHeight="1" x14ac:dyDescent="0.3">
      <c r="A46" s="148"/>
      <c r="B46" s="149"/>
      <c r="C46" s="149"/>
      <c r="D46" s="149"/>
      <c r="E46" s="150"/>
      <c r="F46" s="151"/>
      <c r="G46" s="151"/>
      <c r="H46" s="151"/>
      <c r="I46" s="151"/>
      <c r="J46" s="152"/>
      <c r="K46" s="142"/>
    </row>
  </sheetData>
  <mergeCells count="10">
    <mergeCell ref="A43:B43"/>
    <mergeCell ref="E44:G44"/>
    <mergeCell ref="A45:B45"/>
    <mergeCell ref="A1:J1"/>
    <mergeCell ref="A7:E9"/>
    <mergeCell ref="F7:J7"/>
    <mergeCell ref="A10:J10"/>
    <mergeCell ref="A23:C23"/>
    <mergeCell ref="E23:G23"/>
    <mergeCell ref="H23:J23"/>
  </mergeCells>
  <conditionalFormatting sqref="B22 B41:B42">
    <cfRule type="cellIs" dxfId="243" priority="31" stopIfTrue="1" operator="equal">
      <formula>"Pesatura Inadeguata"</formula>
    </cfRule>
  </conditionalFormatting>
  <conditionalFormatting sqref="F12">
    <cfRule type="cellIs" dxfId="242" priority="30" stopIfTrue="1" operator="equal">
      <formula>"x"</formula>
    </cfRule>
  </conditionalFormatting>
  <conditionalFormatting sqref="G12">
    <cfRule type="cellIs" dxfId="241" priority="27" stopIfTrue="1" operator="equal">
      <formula>"x"</formula>
    </cfRule>
    <cfRule type="cellIs" dxfId="240" priority="29" stopIfTrue="1" operator="equal">
      <formula>"x"</formula>
    </cfRule>
  </conditionalFormatting>
  <conditionalFormatting sqref="H12">
    <cfRule type="cellIs" dxfId="239" priority="28" stopIfTrue="1" operator="equal">
      <formula>"x"</formula>
    </cfRule>
  </conditionalFormatting>
  <conditionalFormatting sqref="I12">
    <cfRule type="cellIs" dxfId="238" priority="26" stopIfTrue="1" operator="equal">
      <formula>"x"</formula>
    </cfRule>
  </conditionalFormatting>
  <conditionalFormatting sqref="J12">
    <cfRule type="cellIs" dxfId="237" priority="25" stopIfTrue="1" operator="equal">
      <formula>"x"</formula>
    </cfRule>
  </conditionalFormatting>
  <conditionalFormatting sqref="F13">
    <cfRule type="cellIs" dxfId="236" priority="24" stopIfTrue="1" operator="equal">
      <formula>"x"</formula>
    </cfRule>
  </conditionalFormatting>
  <conditionalFormatting sqref="G13">
    <cfRule type="cellIs" dxfId="235" priority="21" stopIfTrue="1" operator="equal">
      <formula>"x"</formula>
    </cfRule>
    <cfRule type="cellIs" dxfId="234" priority="23" stopIfTrue="1" operator="equal">
      <formula>"x"</formula>
    </cfRule>
  </conditionalFormatting>
  <conditionalFormatting sqref="H13">
    <cfRule type="cellIs" dxfId="233" priority="22" stopIfTrue="1" operator="equal">
      <formula>"x"</formula>
    </cfRule>
  </conditionalFormatting>
  <conditionalFormatting sqref="I13">
    <cfRule type="cellIs" dxfId="232" priority="20" stopIfTrue="1" operator="equal">
      <formula>"x"</formula>
    </cfRule>
  </conditionalFormatting>
  <conditionalFormatting sqref="J13">
    <cfRule type="cellIs" dxfId="231" priority="19" stopIfTrue="1" operator="equal">
      <formula>"x"</formula>
    </cfRule>
  </conditionalFormatting>
  <conditionalFormatting sqref="F25:F32">
    <cfRule type="cellIs" dxfId="230" priority="18" stopIfTrue="1" operator="equal">
      <formula>"x"</formula>
    </cfRule>
  </conditionalFormatting>
  <conditionalFormatting sqref="G25:G32">
    <cfRule type="cellIs" dxfId="229" priority="15" stopIfTrue="1" operator="equal">
      <formula>"x"</formula>
    </cfRule>
    <cfRule type="cellIs" dxfId="228" priority="17" stopIfTrue="1" operator="equal">
      <formula>"x"</formula>
    </cfRule>
  </conditionalFormatting>
  <conditionalFormatting sqref="H25:H32">
    <cfRule type="cellIs" dxfId="227" priority="16" stopIfTrue="1" operator="equal">
      <formula>"x"</formula>
    </cfRule>
  </conditionalFormatting>
  <conditionalFormatting sqref="I25:I32">
    <cfRule type="cellIs" dxfId="226" priority="14" stopIfTrue="1" operator="equal">
      <formula>"x"</formula>
    </cfRule>
  </conditionalFormatting>
  <conditionalFormatting sqref="J25:J32">
    <cfRule type="cellIs" dxfId="225" priority="13" stopIfTrue="1" operator="equal">
      <formula>"x"</formula>
    </cfRule>
  </conditionalFormatting>
  <conditionalFormatting sqref="F34:F40">
    <cfRule type="cellIs" dxfId="224" priority="12" stopIfTrue="1" operator="equal">
      <formula>"x"</formula>
    </cfRule>
  </conditionalFormatting>
  <conditionalFormatting sqref="G34:G40">
    <cfRule type="cellIs" dxfId="223" priority="9" stopIfTrue="1" operator="equal">
      <formula>"x"</formula>
    </cfRule>
    <cfRule type="cellIs" dxfId="222" priority="11" stopIfTrue="1" operator="equal">
      <formula>"x"</formula>
    </cfRule>
  </conditionalFormatting>
  <conditionalFormatting sqref="H34:H40">
    <cfRule type="cellIs" dxfId="221" priority="10" stopIfTrue="1" operator="equal">
      <formula>"x"</formula>
    </cfRule>
  </conditionalFormatting>
  <conditionalFormatting sqref="I34:I40">
    <cfRule type="cellIs" dxfId="220" priority="8" stopIfTrue="1" operator="equal">
      <formula>"x"</formula>
    </cfRule>
  </conditionalFormatting>
  <conditionalFormatting sqref="J34:J40">
    <cfRule type="cellIs" dxfId="219" priority="7" stopIfTrue="1" operator="equal">
      <formula>"x"</formula>
    </cfRule>
  </conditionalFormatting>
  <conditionalFormatting sqref="F14:F21">
    <cfRule type="cellIs" dxfId="218" priority="6" stopIfTrue="1" operator="equal">
      <formula>"x"</formula>
    </cfRule>
  </conditionalFormatting>
  <conditionalFormatting sqref="G14:G21">
    <cfRule type="cellIs" dxfId="217" priority="3" stopIfTrue="1" operator="equal">
      <formula>"x"</formula>
    </cfRule>
    <cfRule type="cellIs" dxfId="216" priority="5" stopIfTrue="1" operator="equal">
      <formula>"x"</formula>
    </cfRule>
  </conditionalFormatting>
  <conditionalFormatting sqref="H14:H21">
    <cfRule type="cellIs" dxfId="215" priority="4" stopIfTrue="1" operator="equal">
      <formula>"x"</formula>
    </cfRule>
  </conditionalFormatting>
  <conditionalFormatting sqref="I14:I21">
    <cfRule type="cellIs" dxfId="214" priority="2" stopIfTrue="1" operator="equal">
      <formula>"x"</formula>
    </cfRule>
  </conditionalFormatting>
  <conditionalFormatting sqref="J14:J21">
    <cfRule type="cellIs" dxfId="213" priority="1" stopIfTrue="1" operator="equal">
      <formula>"x"</formula>
    </cfRule>
  </conditionalFormatting>
  <dataValidations count="2">
    <dataValidation type="list" allowBlank="1" showInputMessage="1" showErrorMessage="1" sqref="B33:B40 IX33:IX40 ST33:ST40 ACP33:ACP40 AML33:AML40 AWH33:AWH40 BGD33:BGD40 BPZ33:BPZ40 BZV33:BZV40 CJR33:CJR40 CTN33:CTN40 DDJ33:DDJ40 DNF33:DNF40 DXB33:DXB40 EGX33:EGX40 EQT33:EQT40 FAP33:FAP40 FKL33:FKL40 FUH33:FUH40 GED33:GED40 GNZ33:GNZ40 GXV33:GXV40 HHR33:HHR40 HRN33:HRN40 IBJ33:IBJ40 ILF33:ILF40 IVB33:IVB40 JEX33:JEX40 JOT33:JOT40 JYP33:JYP40 KIL33:KIL40 KSH33:KSH40 LCD33:LCD40 LLZ33:LLZ40 LVV33:LVV40 MFR33:MFR40 MPN33:MPN40 MZJ33:MZJ40 NJF33:NJF40 NTB33:NTB40 OCX33:OCX40 OMT33:OMT40 OWP33:OWP40 PGL33:PGL40 PQH33:PQH40 QAD33:QAD40 QJZ33:QJZ40 QTV33:QTV40 RDR33:RDR40 RNN33:RNN40 RXJ33:RXJ40 SHF33:SHF40 SRB33:SRB40 TAX33:TAX40 TKT33:TKT40 TUP33:TUP40 UEL33:UEL40 UOH33:UOH40 UYD33:UYD40 VHZ33:VHZ40 VRV33:VRV40 WBR33:WBR40 WLN33:WLN40 WVJ33:WVJ40 B65569:B65576 IX65569:IX65576 ST65569:ST65576 ACP65569:ACP65576 AML65569:AML65576 AWH65569:AWH65576 BGD65569:BGD65576 BPZ65569:BPZ65576 BZV65569:BZV65576 CJR65569:CJR65576 CTN65569:CTN65576 DDJ65569:DDJ65576 DNF65569:DNF65576 DXB65569:DXB65576 EGX65569:EGX65576 EQT65569:EQT65576 FAP65569:FAP65576 FKL65569:FKL65576 FUH65569:FUH65576 GED65569:GED65576 GNZ65569:GNZ65576 GXV65569:GXV65576 HHR65569:HHR65576 HRN65569:HRN65576 IBJ65569:IBJ65576 ILF65569:ILF65576 IVB65569:IVB65576 JEX65569:JEX65576 JOT65569:JOT65576 JYP65569:JYP65576 KIL65569:KIL65576 KSH65569:KSH65576 LCD65569:LCD65576 LLZ65569:LLZ65576 LVV65569:LVV65576 MFR65569:MFR65576 MPN65569:MPN65576 MZJ65569:MZJ65576 NJF65569:NJF65576 NTB65569:NTB65576 OCX65569:OCX65576 OMT65569:OMT65576 OWP65569:OWP65576 PGL65569:PGL65576 PQH65569:PQH65576 QAD65569:QAD65576 QJZ65569:QJZ65576 QTV65569:QTV65576 RDR65569:RDR65576 RNN65569:RNN65576 RXJ65569:RXJ65576 SHF65569:SHF65576 SRB65569:SRB65576 TAX65569:TAX65576 TKT65569:TKT65576 TUP65569:TUP65576 UEL65569:UEL65576 UOH65569:UOH65576 UYD65569:UYD65576 VHZ65569:VHZ65576 VRV65569:VRV65576 WBR65569:WBR65576 WLN65569:WLN65576 WVJ65569:WVJ65576 B131105:B131112 IX131105:IX131112 ST131105:ST131112 ACP131105:ACP131112 AML131105:AML131112 AWH131105:AWH131112 BGD131105:BGD131112 BPZ131105:BPZ131112 BZV131105:BZV131112 CJR131105:CJR131112 CTN131105:CTN131112 DDJ131105:DDJ131112 DNF131105:DNF131112 DXB131105:DXB131112 EGX131105:EGX131112 EQT131105:EQT131112 FAP131105:FAP131112 FKL131105:FKL131112 FUH131105:FUH131112 GED131105:GED131112 GNZ131105:GNZ131112 GXV131105:GXV131112 HHR131105:HHR131112 HRN131105:HRN131112 IBJ131105:IBJ131112 ILF131105:ILF131112 IVB131105:IVB131112 JEX131105:JEX131112 JOT131105:JOT131112 JYP131105:JYP131112 KIL131105:KIL131112 KSH131105:KSH131112 LCD131105:LCD131112 LLZ131105:LLZ131112 LVV131105:LVV131112 MFR131105:MFR131112 MPN131105:MPN131112 MZJ131105:MZJ131112 NJF131105:NJF131112 NTB131105:NTB131112 OCX131105:OCX131112 OMT131105:OMT131112 OWP131105:OWP131112 PGL131105:PGL131112 PQH131105:PQH131112 QAD131105:QAD131112 QJZ131105:QJZ131112 QTV131105:QTV131112 RDR131105:RDR131112 RNN131105:RNN131112 RXJ131105:RXJ131112 SHF131105:SHF131112 SRB131105:SRB131112 TAX131105:TAX131112 TKT131105:TKT131112 TUP131105:TUP131112 UEL131105:UEL131112 UOH131105:UOH131112 UYD131105:UYD131112 VHZ131105:VHZ131112 VRV131105:VRV131112 WBR131105:WBR131112 WLN131105:WLN131112 WVJ131105:WVJ131112 B196641:B196648 IX196641:IX196648 ST196641:ST196648 ACP196641:ACP196648 AML196641:AML196648 AWH196641:AWH196648 BGD196641:BGD196648 BPZ196641:BPZ196648 BZV196641:BZV196648 CJR196641:CJR196648 CTN196641:CTN196648 DDJ196641:DDJ196648 DNF196641:DNF196648 DXB196641:DXB196648 EGX196641:EGX196648 EQT196641:EQT196648 FAP196641:FAP196648 FKL196641:FKL196648 FUH196641:FUH196648 GED196641:GED196648 GNZ196641:GNZ196648 GXV196641:GXV196648 HHR196641:HHR196648 HRN196641:HRN196648 IBJ196641:IBJ196648 ILF196641:ILF196648 IVB196641:IVB196648 JEX196641:JEX196648 JOT196641:JOT196648 JYP196641:JYP196648 KIL196641:KIL196648 KSH196641:KSH196648 LCD196641:LCD196648 LLZ196641:LLZ196648 LVV196641:LVV196648 MFR196641:MFR196648 MPN196641:MPN196648 MZJ196641:MZJ196648 NJF196641:NJF196648 NTB196641:NTB196648 OCX196641:OCX196648 OMT196641:OMT196648 OWP196641:OWP196648 PGL196641:PGL196648 PQH196641:PQH196648 QAD196641:QAD196648 QJZ196641:QJZ196648 QTV196641:QTV196648 RDR196641:RDR196648 RNN196641:RNN196648 RXJ196641:RXJ196648 SHF196641:SHF196648 SRB196641:SRB196648 TAX196641:TAX196648 TKT196641:TKT196648 TUP196641:TUP196648 UEL196641:UEL196648 UOH196641:UOH196648 UYD196641:UYD196648 VHZ196641:VHZ196648 VRV196641:VRV196648 WBR196641:WBR196648 WLN196641:WLN196648 WVJ196641:WVJ196648 B262177:B262184 IX262177:IX262184 ST262177:ST262184 ACP262177:ACP262184 AML262177:AML262184 AWH262177:AWH262184 BGD262177:BGD262184 BPZ262177:BPZ262184 BZV262177:BZV262184 CJR262177:CJR262184 CTN262177:CTN262184 DDJ262177:DDJ262184 DNF262177:DNF262184 DXB262177:DXB262184 EGX262177:EGX262184 EQT262177:EQT262184 FAP262177:FAP262184 FKL262177:FKL262184 FUH262177:FUH262184 GED262177:GED262184 GNZ262177:GNZ262184 GXV262177:GXV262184 HHR262177:HHR262184 HRN262177:HRN262184 IBJ262177:IBJ262184 ILF262177:ILF262184 IVB262177:IVB262184 JEX262177:JEX262184 JOT262177:JOT262184 JYP262177:JYP262184 KIL262177:KIL262184 KSH262177:KSH262184 LCD262177:LCD262184 LLZ262177:LLZ262184 LVV262177:LVV262184 MFR262177:MFR262184 MPN262177:MPN262184 MZJ262177:MZJ262184 NJF262177:NJF262184 NTB262177:NTB262184 OCX262177:OCX262184 OMT262177:OMT262184 OWP262177:OWP262184 PGL262177:PGL262184 PQH262177:PQH262184 QAD262177:QAD262184 QJZ262177:QJZ262184 QTV262177:QTV262184 RDR262177:RDR262184 RNN262177:RNN262184 RXJ262177:RXJ262184 SHF262177:SHF262184 SRB262177:SRB262184 TAX262177:TAX262184 TKT262177:TKT262184 TUP262177:TUP262184 UEL262177:UEL262184 UOH262177:UOH262184 UYD262177:UYD262184 VHZ262177:VHZ262184 VRV262177:VRV262184 WBR262177:WBR262184 WLN262177:WLN262184 WVJ262177:WVJ262184 B327713:B327720 IX327713:IX327720 ST327713:ST327720 ACP327713:ACP327720 AML327713:AML327720 AWH327713:AWH327720 BGD327713:BGD327720 BPZ327713:BPZ327720 BZV327713:BZV327720 CJR327713:CJR327720 CTN327713:CTN327720 DDJ327713:DDJ327720 DNF327713:DNF327720 DXB327713:DXB327720 EGX327713:EGX327720 EQT327713:EQT327720 FAP327713:FAP327720 FKL327713:FKL327720 FUH327713:FUH327720 GED327713:GED327720 GNZ327713:GNZ327720 GXV327713:GXV327720 HHR327713:HHR327720 HRN327713:HRN327720 IBJ327713:IBJ327720 ILF327713:ILF327720 IVB327713:IVB327720 JEX327713:JEX327720 JOT327713:JOT327720 JYP327713:JYP327720 KIL327713:KIL327720 KSH327713:KSH327720 LCD327713:LCD327720 LLZ327713:LLZ327720 LVV327713:LVV327720 MFR327713:MFR327720 MPN327713:MPN327720 MZJ327713:MZJ327720 NJF327713:NJF327720 NTB327713:NTB327720 OCX327713:OCX327720 OMT327713:OMT327720 OWP327713:OWP327720 PGL327713:PGL327720 PQH327713:PQH327720 QAD327713:QAD327720 QJZ327713:QJZ327720 QTV327713:QTV327720 RDR327713:RDR327720 RNN327713:RNN327720 RXJ327713:RXJ327720 SHF327713:SHF327720 SRB327713:SRB327720 TAX327713:TAX327720 TKT327713:TKT327720 TUP327713:TUP327720 UEL327713:UEL327720 UOH327713:UOH327720 UYD327713:UYD327720 VHZ327713:VHZ327720 VRV327713:VRV327720 WBR327713:WBR327720 WLN327713:WLN327720 WVJ327713:WVJ327720 B393249:B393256 IX393249:IX393256 ST393249:ST393256 ACP393249:ACP393256 AML393249:AML393256 AWH393249:AWH393256 BGD393249:BGD393256 BPZ393249:BPZ393256 BZV393249:BZV393256 CJR393249:CJR393256 CTN393249:CTN393256 DDJ393249:DDJ393256 DNF393249:DNF393256 DXB393249:DXB393256 EGX393249:EGX393256 EQT393249:EQT393256 FAP393249:FAP393256 FKL393249:FKL393256 FUH393249:FUH393256 GED393249:GED393256 GNZ393249:GNZ393256 GXV393249:GXV393256 HHR393249:HHR393256 HRN393249:HRN393256 IBJ393249:IBJ393256 ILF393249:ILF393256 IVB393249:IVB393256 JEX393249:JEX393256 JOT393249:JOT393256 JYP393249:JYP393256 KIL393249:KIL393256 KSH393249:KSH393256 LCD393249:LCD393256 LLZ393249:LLZ393256 LVV393249:LVV393256 MFR393249:MFR393256 MPN393249:MPN393256 MZJ393249:MZJ393256 NJF393249:NJF393256 NTB393249:NTB393256 OCX393249:OCX393256 OMT393249:OMT393256 OWP393249:OWP393256 PGL393249:PGL393256 PQH393249:PQH393256 QAD393249:QAD393256 QJZ393249:QJZ393256 QTV393249:QTV393256 RDR393249:RDR393256 RNN393249:RNN393256 RXJ393249:RXJ393256 SHF393249:SHF393256 SRB393249:SRB393256 TAX393249:TAX393256 TKT393249:TKT393256 TUP393249:TUP393256 UEL393249:UEL393256 UOH393249:UOH393256 UYD393249:UYD393256 VHZ393249:VHZ393256 VRV393249:VRV393256 WBR393249:WBR393256 WLN393249:WLN393256 WVJ393249:WVJ393256 B458785:B458792 IX458785:IX458792 ST458785:ST458792 ACP458785:ACP458792 AML458785:AML458792 AWH458785:AWH458792 BGD458785:BGD458792 BPZ458785:BPZ458792 BZV458785:BZV458792 CJR458785:CJR458792 CTN458785:CTN458792 DDJ458785:DDJ458792 DNF458785:DNF458792 DXB458785:DXB458792 EGX458785:EGX458792 EQT458785:EQT458792 FAP458785:FAP458792 FKL458785:FKL458792 FUH458785:FUH458792 GED458785:GED458792 GNZ458785:GNZ458792 GXV458785:GXV458792 HHR458785:HHR458792 HRN458785:HRN458792 IBJ458785:IBJ458792 ILF458785:ILF458792 IVB458785:IVB458792 JEX458785:JEX458792 JOT458785:JOT458792 JYP458785:JYP458792 KIL458785:KIL458792 KSH458785:KSH458792 LCD458785:LCD458792 LLZ458785:LLZ458792 LVV458785:LVV458792 MFR458785:MFR458792 MPN458785:MPN458792 MZJ458785:MZJ458792 NJF458785:NJF458792 NTB458785:NTB458792 OCX458785:OCX458792 OMT458785:OMT458792 OWP458785:OWP458792 PGL458785:PGL458792 PQH458785:PQH458792 QAD458785:QAD458792 QJZ458785:QJZ458792 QTV458785:QTV458792 RDR458785:RDR458792 RNN458785:RNN458792 RXJ458785:RXJ458792 SHF458785:SHF458792 SRB458785:SRB458792 TAX458785:TAX458792 TKT458785:TKT458792 TUP458785:TUP458792 UEL458785:UEL458792 UOH458785:UOH458792 UYD458785:UYD458792 VHZ458785:VHZ458792 VRV458785:VRV458792 WBR458785:WBR458792 WLN458785:WLN458792 WVJ458785:WVJ458792 B524321:B524328 IX524321:IX524328 ST524321:ST524328 ACP524321:ACP524328 AML524321:AML524328 AWH524321:AWH524328 BGD524321:BGD524328 BPZ524321:BPZ524328 BZV524321:BZV524328 CJR524321:CJR524328 CTN524321:CTN524328 DDJ524321:DDJ524328 DNF524321:DNF524328 DXB524321:DXB524328 EGX524321:EGX524328 EQT524321:EQT524328 FAP524321:FAP524328 FKL524321:FKL524328 FUH524321:FUH524328 GED524321:GED524328 GNZ524321:GNZ524328 GXV524321:GXV524328 HHR524321:HHR524328 HRN524321:HRN524328 IBJ524321:IBJ524328 ILF524321:ILF524328 IVB524321:IVB524328 JEX524321:JEX524328 JOT524321:JOT524328 JYP524321:JYP524328 KIL524321:KIL524328 KSH524321:KSH524328 LCD524321:LCD524328 LLZ524321:LLZ524328 LVV524321:LVV524328 MFR524321:MFR524328 MPN524321:MPN524328 MZJ524321:MZJ524328 NJF524321:NJF524328 NTB524321:NTB524328 OCX524321:OCX524328 OMT524321:OMT524328 OWP524321:OWP524328 PGL524321:PGL524328 PQH524321:PQH524328 QAD524321:QAD524328 QJZ524321:QJZ524328 QTV524321:QTV524328 RDR524321:RDR524328 RNN524321:RNN524328 RXJ524321:RXJ524328 SHF524321:SHF524328 SRB524321:SRB524328 TAX524321:TAX524328 TKT524321:TKT524328 TUP524321:TUP524328 UEL524321:UEL524328 UOH524321:UOH524328 UYD524321:UYD524328 VHZ524321:VHZ524328 VRV524321:VRV524328 WBR524321:WBR524328 WLN524321:WLN524328 WVJ524321:WVJ524328 B589857:B589864 IX589857:IX589864 ST589857:ST589864 ACP589857:ACP589864 AML589857:AML589864 AWH589857:AWH589864 BGD589857:BGD589864 BPZ589857:BPZ589864 BZV589857:BZV589864 CJR589857:CJR589864 CTN589857:CTN589864 DDJ589857:DDJ589864 DNF589857:DNF589864 DXB589857:DXB589864 EGX589857:EGX589864 EQT589857:EQT589864 FAP589857:FAP589864 FKL589857:FKL589864 FUH589857:FUH589864 GED589857:GED589864 GNZ589857:GNZ589864 GXV589857:GXV589864 HHR589857:HHR589864 HRN589857:HRN589864 IBJ589857:IBJ589864 ILF589857:ILF589864 IVB589857:IVB589864 JEX589857:JEX589864 JOT589857:JOT589864 JYP589857:JYP589864 KIL589857:KIL589864 KSH589857:KSH589864 LCD589857:LCD589864 LLZ589857:LLZ589864 LVV589857:LVV589864 MFR589857:MFR589864 MPN589857:MPN589864 MZJ589857:MZJ589864 NJF589857:NJF589864 NTB589857:NTB589864 OCX589857:OCX589864 OMT589857:OMT589864 OWP589857:OWP589864 PGL589857:PGL589864 PQH589857:PQH589864 QAD589857:QAD589864 QJZ589857:QJZ589864 QTV589857:QTV589864 RDR589857:RDR589864 RNN589857:RNN589864 RXJ589857:RXJ589864 SHF589857:SHF589864 SRB589857:SRB589864 TAX589857:TAX589864 TKT589857:TKT589864 TUP589857:TUP589864 UEL589857:UEL589864 UOH589857:UOH589864 UYD589857:UYD589864 VHZ589857:VHZ589864 VRV589857:VRV589864 WBR589857:WBR589864 WLN589857:WLN589864 WVJ589857:WVJ589864 B655393:B655400 IX655393:IX655400 ST655393:ST655400 ACP655393:ACP655400 AML655393:AML655400 AWH655393:AWH655400 BGD655393:BGD655400 BPZ655393:BPZ655400 BZV655393:BZV655400 CJR655393:CJR655400 CTN655393:CTN655400 DDJ655393:DDJ655400 DNF655393:DNF655400 DXB655393:DXB655400 EGX655393:EGX655400 EQT655393:EQT655400 FAP655393:FAP655400 FKL655393:FKL655400 FUH655393:FUH655400 GED655393:GED655400 GNZ655393:GNZ655400 GXV655393:GXV655400 HHR655393:HHR655400 HRN655393:HRN655400 IBJ655393:IBJ655400 ILF655393:ILF655400 IVB655393:IVB655400 JEX655393:JEX655400 JOT655393:JOT655400 JYP655393:JYP655400 KIL655393:KIL655400 KSH655393:KSH655400 LCD655393:LCD655400 LLZ655393:LLZ655400 LVV655393:LVV655400 MFR655393:MFR655400 MPN655393:MPN655400 MZJ655393:MZJ655400 NJF655393:NJF655400 NTB655393:NTB655400 OCX655393:OCX655400 OMT655393:OMT655400 OWP655393:OWP655400 PGL655393:PGL655400 PQH655393:PQH655400 QAD655393:QAD655400 QJZ655393:QJZ655400 QTV655393:QTV655400 RDR655393:RDR655400 RNN655393:RNN655400 RXJ655393:RXJ655400 SHF655393:SHF655400 SRB655393:SRB655400 TAX655393:TAX655400 TKT655393:TKT655400 TUP655393:TUP655400 UEL655393:UEL655400 UOH655393:UOH655400 UYD655393:UYD655400 VHZ655393:VHZ655400 VRV655393:VRV655400 WBR655393:WBR655400 WLN655393:WLN655400 WVJ655393:WVJ655400 B720929:B720936 IX720929:IX720936 ST720929:ST720936 ACP720929:ACP720936 AML720929:AML720936 AWH720929:AWH720936 BGD720929:BGD720936 BPZ720929:BPZ720936 BZV720929:BZV720936 CJR720929:CJR720936 CTN720929:CTN720936 DDJ720929:DDJ720936 DNF720929:DNF720936 DXB720929:DXB720936 EGX720929:EGX720936 EQT720929:EQT720936 FAP720929:FAP720936 FKL720929:FKL720936 FUH720929:FUH720936 GED720929:GED720936 GNZ720929:GNZ720936 GXV720929:GXV720936 HHR720929:HHR720936 HRN720929:HRN720936 IBJ720929:IBJ720936 ILF720929:ILF720936 IVB720929:IVB720936 JEX720929:JEX720936 JOT720929:JOT720936 JYP720929:JYP720936 KIL720929:KIL720936 KSH720929:KSH720936 LCD720929:LCD720936 LLZ720929:LLZ720936 LVV720929:LVV720936 MFR720929:MFR720936 MPN720929:MPN720936 MZJ720929:MZJ720936 NJF720929:NJF720936 NTB720929:NTB720936 OCX720929:OCX720936 OMT720929:OMT720936 OWP720929:OWP720936 PGL720929:PGL720936 PQH720929:PQH720936 QAD720929:QAD720936 QJZ720929:QJZ720936 QTV720929:QTV720936 RDR720929:RDR720936 RNN720929:RNN720936 RXJ720929:RXJ720936 SHF720929:SHF720936 SRB720929:SRB720936 TAX720929:TAX720936 TKT720929:TKT720936 TUP720929:TUP720936 UEL720929:UEL720936 UOH720929:UOH720936 UYD720929:UYD720936 VHZ720929:VHZ720936 VRV720929:VRV720936 WBR720929:WBR720936 WLN720929:WLN720936 WVJ720929:WVJ720936 B786465:B786472 IX786465:IX786472 ST786465:ST786472 ACP786465:ACP786472 AML786465:AML786472 AWH786465:AWH786472 BGD786465:BGD786472 BPZ786465:BPZ786472 BZV786465:BZV786472 CJR786465:CJR786472 CTN786465:CTN786472 DDJ786465:DDJ786472 DNF786465:DNF786472 DXB786465:DXB786472 EGX786465:EGX786472 EQT786465:EQT786472 FAP786465:FAP786472 FKL786465:FKL786472 FUH786465:FUH786472 GED786465:GED786472 GNZ786465:GNZ786472 GXV786465:GXV786472 HHR786465:HHR786472 HRN786465:HRN786472 IBJ786465:IBJ786472 ILF786465:ILF786472 IVB786465:IVB786472 JEX786465:JEX786472 JOT786465:JOT786472 JYP786465:JYP786472 KIL786465:KIL786472 KSH786465:KSH786472 LCD786465:LCD786472 LLZ786465:LLZ786472 LVV786465:LVV786472 MFR786465:MFR786472 MPN786465:MPN786472 MZJ786465:MZJ786472 NJF786465:NJF786472 NTB786465:NTB786472 OCX786465:OCX786472 OMT786465:OMT786472 OWP786465:OWP786472 PGL786465:PGL786472 PQH786465:PQH786472 QAD786465:QAD786472 QJZ786465:QJZ786472 QTV786465:QTV786472 RDR786465:RDR786472 RNN786465:RNN786472 RXJ786465:RXJ786472 SHF786465:SHF786472 SRB786465:SRB786472 TAX786465:TAX786472 TKT786465:TKT786472 TUP786465:TUP786472 UEL786465:UEL786472 UOH786465:UOH786472 UYD786465:UYD786472 VHZ786465:VHZ786472 VRV786465:VRV786472 WBR786465:WBR786472 WLN786465:WLN786472 WVJ786465:WVJ786472 B852001:B852008 IX852001:IX852008 ST852001:ST852008 ACP852001:ACP852008 AML852001:AML852008 AWH852001:AWH852008 BGD852001:BGD852008 BPZ852001:BPZ852008 BZV852001:BZV852008 CJR852001:CJR852008 CTN852001:CTN852008 DDJ852001:DDJ852008 DNF852001:DNF852008 DXB852001:DXB852008 EGX852001:EGX852008 EQT852001:EQT852008 FAP852001:FAP852008 FKL852001:FKL852008 FUH852001:FUH852008 GED852001:GED852008 GNZ852001:GNZ852008 GXV852001:GXV852008 HHR852001:HHR852008 HRN852001:HRN852008 IBJ852001:IBJ852008 ILF852001:ILF852008 IVB852001:IVB852008 JEX852001:JEX852008 JOT852001:JOT852008 JYP852001:JYP852008 KIL852001:KIL852008 KSH852001:KSH852008 LCD852001:LCD852008 LLZ852001:LLZ852008 LVV852001:LVV852008 MFR852001:MFR852008 MPN852001:MPN852008 MZJ852001:MZJ852008 NJF852001:NJF852008 NTB852001:NTB852008 OCX852001:OCX852008 OMT852001:OMT852008 OWP852001:OWP852008 PGL852001:PGL852008 PQH852001:PQH852008 QAD852001:QAD852008 QJZ852001:QJZ852008 QTV852001:QTV852008 RDR852001:RDR852008 RNN852001:RNN852008 RXJ852001:RXJ852008 SHF852001:SHF852008 SRB852001:SRB852008 TAX852001:TAX852008 TKT852001:TKT852008 TUP852001:TUP852008 UEL852001:UEL852008 UOH852001:UOH852008 UYD852001:UYD852008 VHZ852001:VHZ852008 VRV852001:VRV852008 WBR852001:WBR852008 WLN852001:WLN852008 WVJ852001:WVJ852008 B917537:B917544 IX917537:IX917544 ST917537:ST917544 ACP917537:ACP917544 AML917537:AML917544 AWH917537:AWH917544 BGD917537:BGD917544 BPZ917537:BPZ917544 BZV917537:BZV917544 CJR917537:CJR917544 CTN917537:CTN917544 DDJ917537:DDJ917544 DNF917537:DNF917544 DXB917537:DXB917544 EGX917537:EGX917544 EQT917537:EQT917544 FAP917537:FAP917544 FKL917537:FKL917544 FUH917537:FUH917544 GED917537:GED917544 GNZ917537:GNZ917544 GXV917537:GXV917544 HHR917537:HHR917544 HRN917537:HRN917544 IBJ917537:IBJ917544 ILF917537:ILF917544 IVB917537:IVB917544 JEX917537:JEX917544 JOT917537:JOT917544 JYP917537:JYP917544 KIL917537:KIL917544 KSH917537:KSH917544 LCD917537:LCD917544 LLZ917537:LLZ917544 LVV917537:LVV917544 MFR917537:MFR917544 MPN917537:MPN917544 MZJ917537:MZJ917544 NJF917537:NJF917544 NTB917537:NTB917544 OCX917537:OCX917544 OMT917537:OMT917544 OWP917537:OWP917544 PGL917537:PGL917544 PQH917537:PQH917544 QAD917537:QAD917544 QJZ917537:QJZ917544 QTV917537:QTV917544 RDR917537:RDR917544 RNN917537:RNN917544 RXJ917537:RXJ917544 SHF917537:SHF917544 SRB917537:SRB917544 TAX917537:TAX917544 TKT917537:TKT917544 TUP917537:TUP917544 UEL917537:UEL917544 UOH917537:UOH917544 UYD917537:UYD917544 VHZ917537:VHZ917544 VRV917537:VRV917544 WBR917537:WBR917544 WLN917537:WLN917544 WVJ917537:WVJ917544 B983073:B983080 IX983073:IX983080 ST983073:ST983080 ACP983073:ACP983080 AML983073:AML983080 AWH983073:AWH983080 BGD983073:BGD983080 BPZ983073:BPZ983080 BZV983073:BZV983080 CJR983073:CJR983080 CTN983073:CTN983080 DDJ983073:DDJ983080 DNF983073:DNF983080 DXB983073:DXB983080 EGX983073:EGX983080 EQT983073:EQT983080 FAP983073:FAP983080 FKL983073:FKL983080 FUH983073:FUH983080 GED983073:GED983080 GNZ983073:GNZ983080 GXV983073:GXV983080 HHR983073:HHR983080 HRN983073:HRN983080 IBJ983073:IBJ983080 ILF983073:ILF983080 IVB983073:IVB983080 JEX983073:JEX983080 JOT983073:JOT983080 JYP983073:JYP983080 KIL983073:KIL983080 KSH983073:KSH983080 LCD983073:LCD983080 LLZ983073:LLZ983080 LVV983073:LVV983080 MFR983073:MFR983080 MPN983073:MPN983080 MZJ983073:MZJ983080 NJF983073:NJF983080 NTB983073:NTB983080 OCX983073:OCX983080 OMT983073:OMT983080 OWP983073:OWP983080 PGL983073:PGL983080 PQH983073:PQH983080 QAD983073:QAD983080 QJZ983073:QJZ983080 QTV983073:QTV983080 RDR983073:RDR983080 RNN983073:RNN983080 RXJ983073:RXJ983080 SHF983073:SHF983080 SRB983073:SRB983080 TAX983073:TAX983080 TKT983073:TKT983080 TUP983073:TUP983080 UEL983073:UEL983080 UOH983073:UOH983080 UYD983073:UYD983080 VHZ983073:VHZ983080 VRV983073:VRV983080 WBR983073:WBR983080 WLN983073:WLN983080 WVJ983073:WVJ983080">
      <formula1>Valore</formula1>
    </dataValidation>
    <dataValidation type="list" allowBlank="1" showInputMessage="1" showErrorMessage="1" sqref="A33:A40 IW33:IW40 SS33:SS40 ACO33:ACO40 AMK33:AMK40 AWG33:AWG40 BGC33:BGC40 BPY33:BPY40 BZU33:BZU40 CJQ33:CJQ40 CTM33:CTM40 DDI33:DDI40 DNE33:DNE40 DXA33:DXA40 EGW33:EGW40 EQS33:EQS40 FAO33:FAO40 FKK33:FKK40 FUG33:FUG40 GEC33:GEC40 GNY33:GNY40 GXU33:GXU40 HHQ33:HHQ40 HRM33:HRM40 IBI33:IBI40 ILE33:ILE40 IVA33:IVA40 JEW33:JEW40 JOS33:JOS40 JYO33:JYO40 KIK33:KIK40 KSG33:KSG40 LCC33:LCC40 LLY33:LLY40 LVU33:LVU40 MFQ33:MFQ40 MPM33:MPM40 MZI33:MZI40 NJE33:NJE40 NTA33:NTA40 OCW33:OCW40 OMS33:OMS40 OWO33:OWO40 PGK33:PGK40 PQG33:PQG40 QAC33:QAC40 QJY33:QJY40 QTU33:QTU40 RDQ33:RDQ40 RNM33:RNM40 RXI33:RXI40 SHE33:SHE40 SRA33:SRA40 TAW33:TAW40 TKS33:TKS40 TUO33:TUO40 UEK33:UEK40 UOG33:UOG40 UYC33:UYC40 VHY33:VHY40 VRU33:VRU40 WBQ33:WBQ40 WLM33:WLM40 WVI33:WVI40 A65569:A65576 IW65569:IW65576 SS65569:SS65576 ACO65569:ACO65576 AMK65569:AMK65576 AWG65569:AWG65576 BGC65569:BGC65576 BPY65569:BPY65576 BZU65569:BZU65576 CJQ65569:CJQ65576 CTM65569:CTM65576 DDI65569:DDI65576 DNE65569:DNE65576 DXA65569:DXA65576 EGW65569:EGW65576 EQS65569:EQS65576 FAO65569:FAO65576 FKK65569:FKK65576 FUG65569:FUG65576 GEC65569:GEC65576 GNY65569:GNY65576 GXU65569:GXU65576 HHQ65569:HHQ65576 HRM65569:HRM65576 IBI65569:IBI65576 ILE65569:ILE65576 IVA65569:IVA65576 JEW65569:JEW65576 JOS65569:JOS65576 JYO65569:JYO65576 KIK65569:KIK65576 KSG65569:KSG65576 LCC65569:LCC65576 LLY65569:LLY65576 LVU65569:LVU65576 MFQ65569:MFQ65576 MPM65569:MPM65576 MZI65569:MZI65576 NJE65569:NJE65576 NTA65569:NTA65576 OCW65569:OCW65576 OMS65569:OMS65576 OWO65569:OWO65576 PGK65569:PGK65576 PQG65569:PQG65576 QAC65569:QAC65576 QJY65569:QJY65576 QTU65569:QTU65576 RDQ65569:RDQ65576 RNM65569:RNM65576 RXI65569:RXI65576 SHE65569:SHE65576 SRA65569:SRA65576 TAW65569:TAW65576 TKS65569:TKS65576 TUO65569:TUO65576 UEK65569:UEK65576 UOG65569:UOG65576 UYC65569:UYC65576 VHY65569:VHY65576 VRU65569:VRU65576 WBQ65569:WBQ65576 WLM65569:WLM65576 WVI65569:WVI65576 A131105:A131112 IW131105:IW131112 SS131105:SS131112 ACO131105:ACO131112 AMK131105:AMK131112 AWG131105:AWG131112 BGC131105:BGC131112 BPY131105:BPY131112 BZU131105:BZU131112 CJQ131105:CJQ131112 CTM131105:CTM131112 DDI131105:DDI131112 DNE131105:DNE131112 DXA131105:DXA131112 EGW131105:EGW131112 EQS131105:EQS131112 FAO131105:FAO131112 FKK131105:FKK131112 FUG131105:FUG131112 GEC131105:GEC131112 GNY131105:GNY131112 GXU131105:GXU131112 HHQ131105:HHQ131112 HRM131105:HRM131112 IBI131105:IBI131112 ILE131105:ILE131112 IVA131105:IVA131112 JEW131105:JEW131112 JOS131105:JOS131112 JYO131105:JYO131112 KIK131105:KIK131112 KSG131105:KSG131112 LCC131105:LCC131112 LLY131105:LLY131112 LVU131105:LVU131112 MFQ131105:MFQ131112 MPM131105:MPM131112 MZI131105:MZI131112 NJE131105:NJE131112 NTA131105:NTA131112 OCW131105:OCW131112 OMS131105:OMS131112 OWO131105:OWO131112 PGK131105:PGK131112 PQG131105:PQG131112 QAC131105:QAC131112 QJY131105:QJY131112 QTU131105:QTU131112 RDQ131105:RDQ131112 RNM131105:RNM131112 RXI131105:RXI131112 SHE131105:SHE131112 SRA131105:SRA131112 TAW131105:TAW131112 TKS131105:TKS131112 TUO131105:TUO131112 UEK131105:UEK131112 UOG131105:UOG131112 UYC131105:UYC131112 VHY131105:VHY131112 VRU131105:VRU131112 WBQ131105:WBQ131112 WLM131105:WLM131112 WVI131105:WVI131112 A196641:A196648 IW196641:IW196648 SS196641:SS196648 ACO196641:ACO196648 AMK196641:AMK196648 AWG196641:AWG196648 BGC196641:BGC196648 BPY196641:BPY196648 BZU196641:BZU196648 CJQ196641:CJQ196648 CTM196641:CTM196648 DDI196641:DDI196648 DNE196641:DNE196648 DXA196641:DXA196648 EGW196641:EGW196648 EQS196641:EQS196648 FAO196641:FAO196648 FKK196641:FKK196648 FUG196641:FUG196648 GEC196641:GEC196648 GNY196641:GNY196648 GXU196641:GXU196648 HHQ196641:HHQ196648 HRM196641:HRM196648 IBI196641:IBI196648 ILE196641:ILE196648 IVA196641:IVA196648 JEW196641:JEW196648 JOS196641:JOS196648 JYO196641:JYO196648 KIK196641:KIK196648 KSG196641:KSG196648 LCC196641:LCC196648 LLY196641:LLY196648 LVU196641:LVU196648 MFQ196641:MFQ196648 MPM196641:MPM196648 MZI196641:MZI196648 NJE196641:NJE196648 NTA196641:NTA196648 OCW196641:OCW196648 OMS196641:OMS196648 OWO196641:OWO196648 PGK196641:PGK196648 PQG196641:PQG196648 QAC196641:QAC196648 QJY196641:QJY196648 QTU196641:QTU196648 RDQ196641:RDQ196648 RNM196641:RNM196648 RXI196641:RXI196648 SHE196641:SHE196648 SRA196641:SRA196648 TAW196641:TAW196648 TKS196641:TKS196648 TUO196641:TUO196648 UEK196641:UEK196648 UOG196641:UOG196648 UYC196641:UYC196648 VHY196641:VHY196648 VRU196641:VRU196648 WBQ196641:WBQ196648 WLM196641:WLM196648 WVI196641:WVI196648 A262177:A262184 IW262177:IW262184 SS262177:SS262184 ACO262177:ACO262184 AMK262177:AMK262184 AWG262177:AWG262184 BGC262177:BGC262184 BPY262177:BPY262184 BZU262177:BZU262184 CJQ262177:CJQ262184 CTM262177:CTM262184 DDI262177:DDI262184 DNE262177:DNE262184 DXA262177:DXA262184 EGW262177:EGW262184 EQS262177:EQS262184 FAO262177:FAO262184 FKK262177:FKK262184 FUG262177:FUG262184 GEC262177:GEC262184 GNY262177:GNY262184 GXU262177:GXU262184 HHQ262177:HHQ262184 HRM262177:HRM262184 IBI262177:IBI262184 ILE262177:ILE262184 IVA262177:IVA262184 JEW262177:JEW262184 JOS262177:JOS262184 JYO262177:JYO262184 KIK262177:KIK262184 KSG262177:KSG262184 LCC262177:LCC262184 LLY262177:LLY262184 LVU262177:LVU262184 MFQ262177:MFQ262184 MPM262177:MPM262184 MZI262177:MZI262184 NJE262177:NJE262184 NTA262177:NTA262184 OCW262177:OCW262184 OMS262177:OMS262184 OWO262177:OWO262184 PGK262177:PGK262184 PQG262177:PQG262184 QAC262177:QAC262184 QJY262177:QJY262184 QTU262177:QTU262184 RDQ262177:RDQ262184 RNM262177:RNM262184 RXI262177:RXI262184 SHE262177:SHE262184 SRA262177:SRA262184 TAW262177:TAW262184 TKS262177:TKS262184 TUO262177:TUO262184 UEK262177:UEK262184 UOG262177:UOG262184 UYC262177:UYC262184 VHY262177:VHY262184 VRU262177:VRU262184 WBQ262177:WBQ262184 WLM262177:WLM262184 WVI262177:WVI262184 A327713:A327720 IW327713:IW327720 SS327713:SS327720 ACO327713:ACO327720 AMK327713:AMK327720 AWG327713:AWG327720 BGC327713:BGC327720 BPY327713:BPY327720 BZU327713:BZU327720 CJQ327713:CJQ327720 CTM327713:CTM327720 DDI327713:DDI327720 DNE327713:DNE327720 DXA327713:DXA327720 EGW327713:EGW327720 EQS327713:EQS327720 FAO327713:FAO327720 FKK327713:FKK327720 FUG327713:FUG327720 GEC327713:GEC327720 GNY327713:GNY327720 GXU327713:GXU327720 HHQ327713:HHQ327720 HRM327713:HRM327720 IBI327713:IBI327720 ILE327713:ILE327720 IVA327713:IVA327720 JEW327713:JEW327720 JOS327713:JOS327720 JYO327713:JYO327720 KIK327713:KIK327720 KSG327713:KSG327720 LCC327713:LCC327720 LLY327713:LLY327720 LVU327713:LVU327720 MFQ327713:MFQ327720 MPM327713:MPM327720 MZI327713:MZI327720 NJE327713:NJE327720 NTA327713:NTA327720 OCW327713:OCW327720 OMS327713:OMS327720 OWO327713:OWO327720 PGK327713:PGK327720 PQG327713:PQG327720 QAC327713:QAC327720 QJY327713:QJY327720 QTU327713:QTU327720 RDQ327713:RDQ327720 RNM327713:RNM327720 RXI327713:RXI327720 SHE327713:SHE327720 SRA327713:SRA327720 TAW327713:TAW327720 TKS327713:TKS327720 TUO327713:TUO327720 UEK327713:UEK327720 UOG327713:UOG327720 UYC327713:UYC327720 VHY327713:VHY327720 VRU327713:VRU327720 WBQ327713:WBQ327720 WLM327713:WLM327720 WVI327713:WVI327720 A393249:A393256 IW393249:IW393256 SS393249:SS393256 ACO393249:ACO393256 AMK393249:AMK393256 AWG393249:AWG393256 BGC393249:BGC393256 BPY393249:BPY393256 BZU393249:BZU393256 CJQ393249:CJQ393256 CTM393249:CTM393256 DDI393249:DDI393256 DNE393249:DNE393256 DXA393249:DXA393256 EGW393249:EGW393256 EQS393249:EQS393256 FAO393249:FAO393256 FKK393249:FKK393256 FUG393249:FUG393256 GEC393249:GEC393256 GNY393249:GNY393256 GXU393249:GXU393256 HHQ393249:HHQ393256 HRM393249:HRM393256 IBI393249:IBI393256 ILE393249:ILE393256 IVA393249:IVA393256 JEW393249:JEW393256 JOS393249:JOS393256 JYO393249:JYO393256 KIK393249:KIK393256 KSG393249:KSG393256 LCC393249:LCC393256 LLY393249:LLY393256 LVU393249:LVU393256 MFQ393249:MFQ393256 MPM393249:MPM393256 MZI393249:MZI393256 NJE393249:NJE393256 NTA393249:NTA393256 OCW393249:OCW393256 OMS393249:OMS393256 OWO393249:OWO393256 PGK393249:PGK393256 PQG393249:PQG393256 QAC393249:QAC393256 QJY393249:QJY393256 QTU393249:QTU393256 RDQ393249:RDQ393256 RNM393249:RNM393256 RXI393249:RXI393256 SHE393249:SHE393256 SRA393249:SRA393256 TAW393249:TAW393256 TKS393249:TKS393256 TUO393249:TUO393256 UEK393249:UEK393256 UOG393249:UOG393256 UYC393249:UYC393256 VHY393249:VHY393256 VRU393249:VRU393256 WBQ393249:WBQ393256 WLM393249:WLM393256 WVI393249:WVI393256 A458785:A458792 IW458785:IW458792 SS458785:SS458792 ACO458785:ACO458792 AMK458785:AMK458792 AWG458785:AWG458792 BGC458785:BGC458792 BPY458785:BPY458792 BZU458785:BZU458792 CJQ458785:CJQ458792 CTM458785:CTM458792 DDI458785:DDI458792 DNE458785:DNE458792 DXA458785:DXA458792 EGW458785:EGW458792 EQS458785:EQS458792 FAO458785:FAO458792 FKK458785:FKK458792 FUG458785:FUG458792 GEC458785:GEC458792 GNY458785:GNY458792 GXU458785:GXU458792 HHQ458785:HHQ458792 HRM458785:HRM458792 IBI458785:IBI458792 ILE458785:ILE458792 IVA458785:IVA458792 JEW458785:JEW458792 JOS458785:JOS458792 JYO458785:JYO458792 KIK458785:KIK458792 KSG458785:KSG458792 LCC458785:LCC458792 LLY458785:LLY458792 LVU458785:LVU458792 MFQ458785:MFQ458792 MPM458785:MPM458792 MZI458785:MZI458792 NJE458785:NJE458792 NTA458785:NTA458792 OCW458785:OCW458792 OMS458785:OMS458792 OWO458785:OWO458792 PGK458785:PGK458792 PQG458785:PQG458792 QAC458785:QAC458792 QJY458785:QJY458792 QTU458785:QTU458792 RDQ458785:RDQ458792 RNM458785:RNM458792 RXI458785:RXI458792 SHE458785:SHE458792 SRA458785:SRA458792 TAW458785:TAW458792 TKS458785:TKS458792 TUO458785:TUO458792 UEK458785:UEK458792 UOG458785:UOG458792 UYC458785:UYC458792 VHY458785:VHY458792 VRU458785:VRU458792 WBQ458785:WBQ458792 WLM458785:WLM458792 WVI458785:WVI458792 A524321:A524328 IW524321:IW524328 SS524321:SS524328 ACO524321:ACO524328 AMK524321:AMK524328 AWG524321:AWG524328 BGC524321:BGC524328 BPY524321:BPY524328 BZU524321:BZU524328 CJQ524321:CJQ524328 CTM524321:CTM524328 DDI524321:DDI524328 DNE524321:DNE524328 DXA524321:DXA524328 EGW524321:EGW524328 EQS524321:EQS524328 FAO524321:FAO524328 FKK524321:FKK524328 FUG524321:FUG524328 GEC524321:GEC524328 GNY524321:GNY524328 GXU524321:GXU524328 HHQ524321:HHQ524328 HRM524321:HRM524328 IBI524321:IBI524328 ILE524321:ILE524328 IVA524321:IVA524328 JEW524321:JEW524328 JOS524321:JOS524328 JYO524321:JYO524328 KIK524321:KIK524328 KSG524321:KSG524328 LCC524321:LCC524328 LLY524321:LLY524328 LVU524321:LVU524328 MFQ524321:MFQ524328 MPM524321:MPM524328 MZI524321:MZI524328 NJE524321:NJE524328 NTA524321:NTA524328 OCW524321:OCW524328 OMS524321:OMS524328 OWO524321:OWO524328 PGK524321:PGK524328 PQG524321:PQG524328 QAC524321:QAC524328 QJY524321:QJY524328 QTU524321:QTU524328 RDQ524321:RDQ524328 RNM524321:RNM524328 RXI524321:RXI524328 SHE524321:SHE524328 SRA524321:SRA524328 TAW524321:TAW524328 TKS524321:TKS524328 TUO524321:TUO524328 UEK524321:UEK524328 UOG524321:UOG524328 UYC524321:UYC524328 VHY524321:VHY524328 VRU524321:VRU524328 WBQ524321:WBQ524328 WLM524321:WLM524328 WVI524321:WVI524328 A589857:A589864 IW589857:IW589864 SS589857:SS589864 ACO589857:ACO589864 AMK589857:AMK589864 AWG589857:AWG589864 BGC589857:BGC589864 BPY589857:BPY589864 BZU589857:BZU589864 CJQ589857:CJQ589864 CTM589857:CTM589864 DDI589857:DDI589864 DNE589857:DNE589864 DXA589857:DXA589864 EGW589857:EGW589864 EQS589857:EQS589864 FAO589857:FAO589864 FKK589857:FKK589864 FUG589857:FUG589864 GEC589857:GEC589864 GNY589857:GNY589864 GXU589857:GXU589864 HHQ589857:HHQ589864 HRM589857:HRM589864 IBI589857:IBI589864 ILE589857:ILE589864 IVA589857:IVA589864 JEW589857:JEW589864 JOS589857:JOS589864 JYO589857:JYO589864 KIK589857:KIK589864 KSG589857:KSG589864 LCC589857:LCC589864 LLY589857:LLY589864 LVU589857:LVU589864 MFQ589857:MFQ589864 MPM589857:MPM589864 MZI589857:MZI589864 NJE589857:NJE589864 NTA589857:NTA589864 OCW589857:OCW589864 OMS589857:OMS589864 OWO589857:OWO589864 PGK589857:PGK589864 PQG589857:PQG589864 QAC589857:QAC589864 QJY589857:QJY589864 QTU589857:QTU589864 RDQ589857:RDQ589864 RNM589857:RNM589864 RXI589857:RXI589864 SHE589857:SHE589864 SRA589857:SRA589864 TAW589857:TAW589864 TKS589857:TKS589864 TUO589857:TUO589864 UEK589857:UEK589864 UOG589857:UOG589864 UYC589857:UYC589864 VHY589857:VHY589864 VRU589857:VRU589864 WBQ589857:WBQ589864 WLM589857:WLM589864 WVI589857:WVI589864 A655393:A655400 IW655393:IW655400 SS655393:SS655400 ACO655393:ACO655400 AMK655393:AMK655400 AWG655393:AWG655400 BGC655393:BGC655400 BPY655393:BPY655400 BZU655393:BZU655400 CJQ655393:CJQ655400 CTM655393:CTM655400 DDI655393:DDI655400 DNE655393:DNE655400 DXA655393:DXA655400 EGW655393:EGW655400 EQS655393:EQS655400 FAO655393:FAO655400 FKK655393:FKK655400 FUG655393:FUG655400 GEC655393:GEC655400 GNY655393:GNY655400 GXU655393:GXU655400 HHQ655393:HHQ655400 HRM655393:HRM655400 IBI655393:IBI655400 ILE655393:ILE655400 IVA655393:IVA655400 JEW655393:JEW655400 JOS655393:JOS655400 JYO655393:JYO655400 KIK655393:KIK655400 KSG655393:KSG655400 LCC655393:LCC655400 LLY655393:LLY655400 LVU655393:LVU655400 MFQ655393:MFQ655400 MPM655393:MPM655400 MZI655393:MZI655400 NJE655393:NJE655400 NTA655393:NTA655400 OCW655393:OCW655400 OMS655393:OMS655400 OWO655393:OWO655400 PGK655393:PGK655400 PQG655393:PQG655400 QAC655393:QAC655400 QJY655393:QJY655400 QTU655393:QTU655400 RDQ655393:RDQ655400 RNM655393:RNM655400 RXI655393:RXI655400 SHE655393:SHE655400 SRA655393:SRA655400 TAW655393:TAW655400 TKS655393:TKS655400 TUO655393:TUO655400 UEK655393:UEK655400 UOG655393:UOG655400 UYC655393:UYC655400 VHY655393:VHY655400 VRU655393:VRU655400 WBQ655393:WBQ655400 WLM655393:WLM655400 WVI655393:WVI655400 A720929:A720936 IW720929:IW720936 SS720929:SS720936 ACO720929:ACO720936 AMK720929:AMK720936 AWG720929:AWG720936 BGC720929:BGC720936 BPY720929:BPY720936 BZU720929:BZU720936 CJQ720929:CJQ720936 CTM720929:CTM720936 DDI720929:DDI720936 DNE720929:DNE720936 DXA720929:DXA720936 EGW720929:EGW720936 EQS720929:EQS720936 FAO720929:FAO720936 FKK720929:FKK720936 FUG720929:FUG720936 GEC720929:GEC720936 GNY720929:GNY720936 GXU720929:GXU720936 HHQ720929:HHQ720936 HRM720929:HRM720936 IBI720929:IBI720936 ILE720929:ILE720936 IVA720929:IVA720936 JEW720929:JEW720936 JOS720929:JOS720936 JYO720929:JYO720936 KIK720929:KIK720936 KSG720929:KSG720936 LCC720929:LCC720936 LLY720929:LLY720936 LVU720929:LVU720936 MFQ720929:MFQ720936 MPM720929:MPM720936 MZI720929:MZI720936 NJE720929:NJE720936 NTA720929:NTA720936 OCW720929:OCW720936 OMS720929:OMS720936 OWO720929:OWO720936 PGK720929:PGK720936 PQG720929:PQG720936 QAC720929:QAC720936 QJY720929:QJY720936 QTU720929:QTU720936 RDQ720929:RDQ720936 RNM720929:RNM720936 RXI720929:RXI720936 SHE720929:SHE720936 SRA720929:SRA720936 TAW720929:TAW720936 TKS720929:TKS720936 TUO720929:TUO720936 UEK720929:UEK720936 UOG720929:UOG720936 UYC720929:UYC720936 VHY720929:VHY720936 VRU720929:VRU720936 WBQ720929:WBQ720936 WLM720929:WLM720936 WVI720929:WVI720936 A786465:A786472 IW786465:IW786472 SS786465:SS786472 ACO786465:ACO786472 AMK786465:AMK786472 AWG786465:AWG786472 BGC786465:BGC786472 BPY786465:BPY786472 BZU786465:BZU786472 CJQ786465:CJQ786472 CTM786465:CTM786472 DDI786465:DDI786472 DNE786465:DNE786472 DXA786465:DXA786472 EGW786465:EGW786472 EQS786465:EQS786472 FAO786465:FAO786472 FKK786465:FKK786472 FUG786465:FUG786472 GEC786465:GEC786472 GNY786465:GNY786472 GXU786465:GXU786472 HHQ786465:HHQ786472 HRM786465:HRM786472 IBI786465:IBI786472 ILE786465:ILE786472 IVA786465:IVA786472 JEW786465:JEW786472 JOS786465:JOS786472 JYO786465:JYO786472 KIK786465:KIK786472 KSG786465:KSG786472 LCC786465:LCC786472 LLY786465:LLY786472 LVU786465:LVU786472 MFQ786465:MFQ786472 MPM786465:MPM786472 MZI786465:MZI786472 NJE786465:NJE786472 NTA786465:NTA786472 OCW786465:OCW786472 OMS786465:OMS786472 OWO786465:OWO786472 PGK786465:PGK786472 PQG786465:PQG786472 QAC786465:QAC786472 QJY786465:QJY786472 QTU786465:QTU786472 RDQ786465:RDQ786472 RNM786465:RNM786472 RXI786465:RXI786472 SHE786465:SHE786472 SRA786465:SRA786472 TAW786465:TAW786472 TKS786465:TKS786472 TUO786465:TUO786472 UEK786465:UEK786472 UOG786465:UOG786472 UYC786465:UYC786472 VHY786465:VHY786472 VRU786465:VRU786472 WBQ786465:WBQ786472 WLM786465:WLM786472 WVI786465:WVI786472 A852001:A852008 IW852001:IW852008 SS852001:SS852008 ACO852001:ACO852008 AMK852001:AMK852008 AWG852001:AWG852008 BGC852001:BGC852008 BPY852001:BPY852008 BZU852001:BZU852008 CJQ852001:CJQ852008 CTM852001:CTM852008 DDI852001:DDI852008 DNE852001:DNE852008 DXA852001:DXA852008 EGW852001:EGW852008 EQS852001:EQS852008 FAO852001:FAO852008 FKK852001:FKK852008 FUG852001:FUG852008 GEC852001:GEC852008 GNY852001:GNY852008 GXU852001:GXU852008 HHQ852001:HHQ852008 HRM852001:HRM852008 IBI852001:IBI852008 ILE852001:ILE852008 IVA852001:IVA852008 JEW852001:JEW852008 JOS852001:JOS852008 JYO852001:JYO852008 KIK852001:KIK852008 KSG852001:KSG852008 LCC852001:LCC852008 LLY852001:LLY852008 LVU852001:LVU852008 MFQ852001:MFQ852008 MPM852001:MPM852008 MZI852001:MZI852008 NJE852001:NJE852008 NTA852001:NTA852008 OCW852001:OCW852008 OMS852001:OMS852008 OWO852001:OWO852008 PGK852001:PGK852008 PQG852001:PQG852008 QAC852001:QAC852008 QJY852001:QJY852008 QTU852001:QTU852008 RDQ852001:RDQ852008 RNM852001:RNM852008 RXI852001:RXI852008 SHE852001:SHE852008 SRA852001:SRA852008 TAW852001:TAW852008 TKS852001:TKS852008 TUO852001:TUO852008 UEK852001:UEK852008 UOG852001:UOG852008 UYC852001:UYC852008 VHY852001:VHY852008 VRU852001:VRU852008 WBQ852001:WBQ852008 WLM852001:WLM852008 WVI852001:WVI852008 A917537:A917544 IW917537:IW917544 SS917537:SS917544 ACO917537:ACO917544 AMK917537:AMK917544 AWG917537:AWG917544 BGC917537:BGC917544 BPY917537:BPY917544 BZU917537:BZU917544 CJQ917537:CJQ917544 CTM917537:CTM917544 DDI917537:DDI917544 DNE917537:DNE917544 DXA917537:DXA917544 EGW917537:EGW917544 EQS917537:EQS917544 FAO917537:FAO917544 FKK917537:FKK917544 FUG917537:FUG917544 GEC917537:GEC917544 GNY917537:GNY917544 GXU917537:GXU917544 HHQ917537:HHQ917544 HRM917537:HRM917544 IBI917537:IBI917544 ILE917537:ILE917544 IVA917537:IVA917544 JEW917537:JEW917544 JOS917537:JOS917544 JYO917537:JYO917544 KIK917537:KIK917544 KSG917537:KSG917544 LCC917537:LCC917544 LLY917537:LLY917544 LVU917537:LVU917544 MFQ917537:MFQ917544 MPM917537:MPM917544 MZI917537:MZI917544 NJE917537:NJE917544 NTA917537:NTA917544 OCW917537:OCW917544 OMS917537:OMS917544 OWO917537:OWO917544 PGK917537:PGK917544 PQG917537:PQG917544 QAC917537:QAC917544 QJY917537:QJY917544 QTU917537:QTU917544 RDQ917537:RDQ917544 RNM917537:RNM917544 RXI917537:RXI917544 SHE917537:SHE917544 SRA917537:SRA917544 TAW917537:TAW917544 TKS917537:TKS917544 TUO917537:TUO917544 UEK917537:UEK917544 UOG917537:UOG917544 UYC917537:UYC917544 VHY917537:VHY917544 VRU917537:VRU917544 WBQ917537:WBQ917544 WLM917537:WLM917544 WVI917537:WVI917544 A983073:A983080 IW983073:IW983080 SS983073:SS983080 ACO983073:ACO983080 AMK983073:AMK983080 AWG983073:AWG983080 BGC983073:BGC983080 BPY983073:BPY983080 BZU983073:BZU983080 CJQ983073:CJQ983080 CTM983073:CTM983080 DDI983073:DDI983080 DNE983073:DNE983080 DXA983073:DXA983080 EGW983073:EGW983080 EQS983073:EQS983080 FAO983073:FAO983080 FKK983073:FKK983080 FUG983073:FUG983080 GEC983073:GEC983080 GNY983073:GNY983080 GXU983073:GXU983080 HHQ983073:HHQ983080 HRM983073:HRM983080 IBI983073:IBI983080 ILE983073:ILE983080 IVA983073:IVA983080 JEW983073:JEW983080 JOS983073:JOS983080 JYO983073:JYO983080 KIK983073:KIK983080 KSG983073:KSG983080 LCC983073:LCC983080 LLY983073:LLY983080 LVU983073:LVU983080 MFQ983073:MFQ983080 MPM983073:MPM983080 MZI983073:MZI983080 NJE983073:NJE983080 NTA983073:NTA983080 OCW983073:OCW983080 OMS983073:OMS983080 OWO983073:OWO983080 PGK983073:PGK983080 PQG983073:PQG983080 QAC983073:QAC983080 QJY983073:QJY983080 QTU983073:QTU983080 RDQ983073:RDQ983080 RNM983073:RNM983080 RXI983073:RXI983080 SHE983073:SHE983080 SRA983073:SRA983080 TAW983073:TAW983080 TKS983073:TKS983080 TUO983073:TUO983080 UEK983073:UEK983080 UOG983073:UOG983080 UYC983073:UYC983080 VHY983073:VHY983080 VRU983073:VRU983080 WBQ983073:WBQ983080 WLM983073:WLM983080 WVI983073:WVI983080">
      <formula1>Comportamenti</formula1>
    </dataValidation>
  </dataValidations>
  <pageMargins left="0.7" right="0.7" top="0.75" bottom="0.75" header="0.3" footer="0.3"/>
  <pageSetup paperSize="9" scale="65"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6"/>
  <sheetViews>
    <sheetView topLeftCell="A22" workbookViewId="0">
      <selection activeCell="A28" sqref="A28"/>
    </sheetView>
  </sheetViews>
  <sheetFormatPr defaultRowHeight="13.2" x14ac:dyDescent="0.3"/>
  <cols>
    <col min="1" max="1" width="42.44140625" style="103" customWidth="1"/>
    <col min="2" max="2" width="52.88671875" style="103" customWidth="1"/>
    <col min="3" max="3" width="10.109375" style="103" customWidth="1"/>
    <col min="4" max="4" width="8.88671875" style="103" hidden="1" customWidth="1"/>
    <col min="5" max="5" width="9.33203125" style="103" customWidth="1"/>
    <col min="6" max="10" width="16" style="103" customWidth="1"/>
    <col min="11" max="256" width="9.109375" style="103"/>
    <col min="257" max="257" width="42.44140625" style="103" customWidth="1"/>
    <col min="258" max="258" width="46.44140625" style="103" customWidth="1"/>
    <col min="259" max="259" width="10.109375" style="103" customWidth="1"/>
    <col min="260" max="260" width="8.88671875" style="103" customWidth="1"/>
    <col min="261" max="261" width="9.33203125" style="103" customWidth="1"/>
    <col min="262" max="266" width="16" style="103" customWidth="1"/>
    <col min="267" max="512" width="9.109375" style="103"/>
    <col min="513" max="513" width="42.44140625" style="103" customWidth="1"/>
    <col min="514" max="514" width="46.44140625" style="103" customWidth="1"/>
    <col min="515" max="515" width="10.109375" style="103" customWidth="1"/>
    <col min="516" max="516" width="8.88671875" style="103" customWidth="1"/>
    <col min="517" max="517" width="9.33203125" style="103" customWidth="1"/>
    <col min="518" max="522" width="16" style="103" customWidth="1"/>
    <col min="523" max="768" width="9.109375" style="103"/>
    <col min="769" max="769" width="42.44140625" style="103" customWidth="1"/>
    <col min="770" max="770" width="46.44140625" style="103" customWidth="1"/>
    <col min="771" max="771" width="10.109375" style="103" customWidth="1"/>
    <col min="772" max="772" width="8.88671875" style="103" customWidth="1"/>
    <col min="773" max="773" width="9.33203125" style="103" customWidth="1"/>
    <col min="774" max="778" width="16" style="103" customWidth="1"/>
    <col min="779" max="1024" width="9.109375" style="103"/>
    <col min="1025" max="1025" width="42.44140625" style="103" customWidth="1"/>
    <col min="1026" max="1026" width="46.44140625" style="103" customWidth="1"/>
    <col min="1027" max="1027" width="10.109375" style="103" customWidth="1"/>
    <col min="1028" max="1028" width="8.88671875" style="103" customWidth="1"/>
    <col min="1029" max="1029" width="9.33203125" style="103" customWidth="1"/>
    <col min="1030" max="1034" width="16" style="103" customWidth="1"/>
    <col min="1035" max="1280" width="9.109375" style="103"/>
    <col min="1281" max="1281" width="42.44140625" style="103" customWidth="1"/>
    <col min="1282" max="1282" width="46.44140625" style="103" customWidth="1"/>
    <col min="1283" max="1283" width="10.109375" style="103" customWidth="1"/>
    <col min="1284" max="1284" width="8.88671875" style="103" customWidth="1"/>
    <col min="1285" max="1285" width="9.33203125" style="103" customWidth="1"/>
    <col min="1286" max="1290" width="16" style="103" customWidth="1"/>
    <col min="1291" max="1536" width="9.109375" style="103"/>
    <col min="1537" max="1537" width="42.44140625" style="103" customWidth="1"/>
    <col min="1538" max="1538" width="46.44140625" style="103" customWidth="1"/>
    <col min="1539" max="1539" width="10.109375" style="103" customWidth="1"/>
    <col min="1540" max="1540" width="8.88671875" style="103" customWidth="1"/>
    <col min="1541" max="1541" width="9.33203125" style="103" customWidth="1"/>
    <col min="1542" max="1546" width="16" style="103" customWidth="1"/>
    <col min="1547" max="1792" width="9.109375" style="103"/>
    <col min="1793" max="1793" width="42.44140625" style="103" customWidth="1"/>
    <col min="1794" max="1794" width="46.44140625" style="103" customWidth="1"/>
    <col min="1795" max="1795" width="10.109375" style="103" customWidth="1"/>
    <col min="1796" max="1796" width="8.88671875" style="103" customWidth="1"/>
    <col min="1797" max="1797" width="9.33203125" style="103" customWidth="1"/>
    <col min="1798" max="1802" width="16" style="103" customWidth="1"/>
    <col min="1803" max="2048" width="9.109375" style="103"/>
    <col min="2049" max="2049" width="42.44140625" style="103" customWidth="1"/>
    <col min="2050" max="2050" width="46.44140625" style="103" customWidth="1"/>
    <col min="2051" max="2051" width="10.109375" style="103" customWidth="1"/>
    <col min="2052" max="2052" width="8.88671875" style="103" customWidth="1"/>
    <col min="2053" max="2053" width="9.33203125" style="103" customWidth="1"/>
    <col min="2054" max="2058" width="16" style="103" customWidth="1"/>
    <col min="2059" max="2304" width="9.109375" style="103"/>
    <col min="2305" max="2305" width="42.44140625" style="103" customWidth="1"/>
    <col min="2306" max="2306" width="46.44140625" style="103" customWidth="1"/>
    <col min="2307" max="2307" width="10.109375" style="103" customWidth="1"/>
    <col min="2308" max="2308" width="8.88671875" style="103" customWidth="1"/>
    <col min="2309" max="2309" width="9.33203125" style="103" customWidth="1"/>
    <col min="2310" max="2314" width="16" style="103" customWidth="1"/>
    <col min="2315" max="2560" width="9.109375" style="103"/>
    <col min="2561" max="2561" width="42.44140625" style="103" customWidth="1"/>
    <col min="2562" max="2562" width="46.44140625" style="103" customWidth="1"/>
    <col min="2563" max="2563" width="10.109375" style="103" customWidth="1"/>
    <col min="2564" max="2564" width="8.88671875" style="103" customWidth="1"/>
    <col min="2565" max="2565" width="9.33203125" style="103" customWidth="1"/>
    <col min="2566" max="2570" width="16" style="103" customWidth="1"/>
    <col min="2571" max="2816" width="9.109375" style="103"/>
    <col min="2817" max="2817" width="42.44140625" style="103" customWidth="1"/>
    <col min="2818" max="2818" width="46.44140625" style="103" customWidth="1"/>
    <col min="2819" max="2819" width="10.109375" style="103" customWidth="1"/>
    <col min="2820" max="2820" width="8.88671875" style="103" customWidth="1"/>
    <col min="2821" max="2821" width="9.33203125" style="103" customWidth="1"/>
    <col min="2822" max="2826" width="16" style="103" customWidth="1"/>
    <col min="2827" max="3072" width="9.109375" style="103"/>
    <col min="3073" max="3073" width="42.44140625" style="103" customWidth="1"/>
    <col min="3074" max="3074" width="46.44140625" style="103" customWidth="1"/>
    <col min="3075" max="3075" width="10.109375" style="103" customWidth="1"/>
    <col min="3076" max="3076" width="8.88671875" style="103" customWidth="1"/>
    <col min="3077" max="3077" width="9.33203125" style="103" customWidth="1"/>
    <col min="3078" max="3082" width="16" style="103" customWidth="1"/>
    <col min="3083" max="3328" width="9.109375" style="103"/>
    <col min="3329" max="3329" width="42.44140625" style="103" customWidth="1"/>
    <col min="3330" max="3330" width="46.44140625" style="103" customWidth="1"/>
    <col min="3331" max="3331" width="10.109375" style="103" customWidth="1"/>
    <col min="3332" max="3332" width="8.88671875" style="103" customWidth="1"/>
    <col min="3333" max="3333" width="9.33203125" style="103" customWidth="1"/>
    <col min="3334" max="3338" width="16" style="103" customWidth="1"/>
    <col min="3339" max="3584" width="9.109375" style="103"/>
    <col min="3585" max="3585" width="42.44140625" style="103" customWidth="1"/>
    <col min="3586" max="3586" width="46.44140625" style="103" customWidth="1"/>
    <col min="3587" max="3587" width="10.109375" style="103" customWidth="1"/>
    <col min="3588" max="3588" width="8.88671875" style="103" customWidth="1"/>
    <col min="3589" max="3589" width="9.33203125" style="103" customWidth="1"/>
    <col min="3590" max="3594" width="16" style="103" customWidth="1"/>
    <col min="3595" max="3840" width="9.109375" style="103"/>
    <col min="3841" max="3841" width="42.44140625" style="103" customWidth="1"/>
    <col min="3842" max="3842" width="46.44140625" style="103" customWidth="1"/>
    <col min="3843" max="3843" width="10.109375" style="103" customWidth="1"/>
    <col min="3844" max="3844" width="8.88671875" style="103" customWidth="1"/>
    <col min="3845" max="3845" width="9.33203125" style="103" customWidth="1"/>
    <col min="3846" max="3850" width="16" style="103" customWidth="1"/>
    <col min="3851" max="4096" width="9.109375" style="103"/>
    <col min="4097" max="4097" width="42.44140625" style="103" customWidth="1"/>
    <col min="4098" max="4098" width="46.44140625" style="103" customWidth="1"/>
    <col min="4099" max="4099" width="10.109375" style="103" customWidth="1"/>
    <col min="4100" max="4100" width="8.88671875" style="103" customWidth="1"/>
    <col min="4101" max="4101" width="9.33203125" style="103" customWidth="1"/>
    <col min="4102" max="4106" width="16" style="103" customWidth="1"/>
    <col min="4107" max="4352" width="9.109375" style="103"/>
    <col min="4353" max="4353" width="42.44140625" style="103" customWidth="1"/>
    <col min="4354" max="4354" width="46.44140625" style="103" customWidth="1"/>
    <col min="4355" max="4355" width="10.109375" style="103" customWidth="1"/>
    <col min="4356" max="4356" width="8.88671875" style="103" customWidth="1"/>
    <col min="4357" max="4357" width="9.33203125" style="103" customWidth="1"/>
    <col min="4358" max="4362" width="16" style="103" customWidth="1"/>
    <col min="4363" max="4608" width="9.109375" style="103"/>
    <col min="4609" max="4609" width="42.44140625" style="103" customWidth="1"/>
    <col min="4610" max="4610" width="46.44140625" style="103" customWidth="1"/>
    <col min="4611" max="4611" width="10.109375" style="103" customWidth="1"/>
    <col min="4612" max="4612" width="8.88671875" style="103" customWidth="1"/>
    <col min="4613" max="4613" width="9.33203125" style="103" customWidth="1"/>
    <col min="4614" max="4618" width="16" style="103" customWidth="1"/>
    <col min="4619" max="4864" width="9.109375" style="103"/>
    <col min="4865" max="4865" width="42.44140625" style="103" customWidth="1"/>
    <col min="4866" max="4866" width="46.44140625" style="103" customWidth="1"/>
    <col min="4867" max="4867" width="10.109375" style="103" customWidth="1"/>
    <col min="4868" max="4868" width="8.88671875" style="103" customWidth="1"/>
    <col min="4869" max="4869" width="9.33203125" style="103" customWidth="1"/>
    <col min="4870" max="4874" width="16" style="103" customWidth="1"/>
    <col min="4875" max="5120" width="9.109375" style="103"/>
    <col min="5121" max="5121" width="42.44140625" style="103" customWidth="1"/>
    <col min="5122" max="5122" width="46.44140625" style="103" customWidth="1"/>
    <col min="5123" max="5123" width="10.109375" style="103" customWidth="1"/>
    <col min="5124" max="5124" width="8.88671875" style="103" customWidth="1"/>
    <col min="5125" max="5125" width="9.33203125" style="103" customWidth="1"/>
    <col min="5126" max="5130" width="16" style="103" customWidth="1"/>
    <col min="5131" max="5376" width="9.109375" style="103"/>
    <col min="5377" max="5377" width="42.44140625" style="103" customWidth="1"/>
    <col min="5378" max="5378" width="46.44140625" style="103" customWidth="1"/>
    <col min="5379" max="5379" width="10.109375" style="103" customWidth="1"/>
    <col min="5380" max="5380" width="8.88671875" style="103" customWidth="1"/>
    <col min="5381" max="5381" width="9.33203125" style="103" customWidth="1"/>
    <col min="5382" max="5386" width="16" style="103" customWidth="1"/>
    <col min="5387" max="5632" width="9.109375" style="103"/>
    <col min="5633" max="5633" width="42.44140625" style="103" customWidth="1"/>
    <col min="5634" max="5634" width="46.44140625" style="103" customWidth="1"/>
    <col min="5635" max="5635" width="10.109375" style="103" customWidth="1"/>
    <col min="5636" max="5636" width="8.88671875" style="103" customWidth="1"/>
    <col min="5637" max="5637" width="9.33203125" style="103" customWidth="1"/>
    <col min="5638" max="5642" width="16" style="103" customWidth="1"/>
    <col min="5643" max="5888" width="9.109375" style="103"/>
    <col min="5889" max="5889" width="42.44140625" style="103" customWidth="1"/>
    <col min="5890" max="5890" width="46.44140625" style="103" customWidth="1"/>
    <col min="5891" max="5891" width="10.109375" style="103" customWidth="1"/>
    <col min="5892" max="5892" width="8.88671875" style="103" customWidth="1"/>
    <col min="5893" max="5893" width="9.33203125" style="103" customWidth="1"/>
    <col min="5894" max="5898" width="16" style="103" customWidth="1"/>
    <col min="5899" max="6144" width="9.109375" style="103"/>
    <col min="6145" max="6145" width="42.44140625" style="103" customWidth="1"/>
    <col min="6146" max="6146" width="46.44140625" style="103" customWidth="1"/>
    <col min="6147" max="6147" width="10.109375" style="103" customWidth="1"/>
    <col min="6148" max="6148" width="8.88671875" style="103" customWidth="1"/>
    <col min="6149" max="6149" width="9.33203125" style="103" customWidth="1"/>
    <col min="6150" max="6154" width="16" style="103" customWidth="1"/>
    <col min="6155" max="6400" width="9.109375" style="103"/>
    <col min="6401" max="6401" width="42.44140625" style="103" customWidth="1"/>
    <col min="6402" max="6402" width="46.44140625" style="103" customWidth="1"/>
    <col min="6403" max="6403" width="10.109375" style="103" customWidth="1"/>
    <col min="6404" max="6404" width="8.88671875" style="103" customWidth="1"/>
    <col min="6405" max="6405" width="9.33203125" style="103" customWidth="1"/>
    <col min="6406" max="6410" width="16" style="103" customWidth="1"/>
    <col min="6411" max="6656" width="9.109375" style="103"/>
    <col min="6657" max="6657" width="42.44140625" style="103" customWidth="1"/>
    <col min="6658" max="6658" width="46.44140625" style="103" customWidth="1"/>
    <col min="6659" max="6659" width="10.109375" style="103" customWidth="1"/>
    <col min="6660" max="6660" width="8.88671875" style="103" customWidth="1"/>
    <col min="6661" max="6661" width="9.33203125" style="103" customWidth="1"/>
    <col min="6662" max="6666" width="16" style="103" customWidth="1"/>
    <col min="6667" max="6912" width="9.109375" style="103"/>
    <col min="6913" max="6913" width="42.44140625" style="103" customWidth="1"/>
    <col min="6914" max="6914" width="46.44140625" style="103" customWidth="1"/>
    <col min="6915" max="6915" width="10.109375" style="103" customWidth="1"/>
    <col min="6916" max="6916" width="8.88671875" style="103" customWidth="1"/>
    <col min="6917" max="6917" width="9.33203125" style="103" customWidth="1"/>
    <col min="6918" max="6922" width="16" style="103" customWidth="1"/>
    <col min="6923" max="7168" width="9.109375" style="103"/>
    <col min="7169" max="7169" width="42.44140625" style="103" customWidth="1"/>
    <col min="7170" max="7170" width="46.44140625" style="103" customWidth="1"/>
    <col min="7171" max="7171" width="10.109375" style="103" customWidth="1"/>
    <col min="7172" max="7172" width="8.88671875" style="103" customWidth="1"/>
    <col min="7173" max="7173" width="9.33203125" style="103" customWidth="1"/>
    <col min="7174" max="7178" width="16" style="103" customWidth="1"/>
    <col min="7179" max="7424" width="9.109375" style="103"/>
    <col min="7425" max="7425" width="42.44140625" style="103" customWidth="1"/>
    <col min="7426" max="7426" width="46.44140625" style="103" customWidth="1"/>
    <col min="7427" max="7427" width="10.109375" style="103" customWidth="1"/>
    <col min="7428" max="7428" width="8.88671875" style="103" customWidth="1"/>
    <col min="7429" max="7429" width="9.33203125" style="103" customWidth="1"/>
    <col min="7430" max="7434" width="16" style="103" customWidth="1"/>
    <col min="7435" max="7680" width="9.109375" style="103"/>
    <col min="7681" max="7681" width="42.44140625" style="103" customWidth="1"/>
    <col min="7682" max="7682" width="46.44140625" style="103" customWidth="1"/>
    <col min="7683" max="7683" width="10.109375" style="103" customWidth="1"/>
    <col min="7684" max="7684" width="8.88671875" style="103" customWidth="1"/>
    <col min="7685" max="7685" width="9.33203125" style="103" customWidth="1"/>
    <col min="7686" max="7690" width="16" style="103" customWidth="1"/>
    <col min="7691" max="7936" width="9.109375" style="103"/>
    <col min="7937" max="7937" width="42.44140625" style="103" customWidth="1"/>
    <col min="7938" max="7938" width="46.44140625" style="103" customWidth="1"/>
    <col min="7939" max="7939" width="10.109375" style="103" customWidth="1"/>
    <col min="7940" max="7940" width="8.88671875" style="103" customWidth="1"/>
    <col min="7941" max="7941" width="9.33203125" style="103" customWidth="1"/>
    <col min="7942" max="7946" width="16" style="103" customWidth="1"/>
    <col min="7947" max="8192" width="9.109375" style="103"/>
    <col min="8193" max="8193" width="42.44140625" style="103" customWidth="1"/>
    <col min="8194" max="8194" width="46.44140625" style="103" customWidth="1"/>
    <col min="8195" max="8195" width="10.109375" style="103" customWidth="1"/>
    <col min="8196" max="8196" width="8.88671875" style="103" customWidth="1"/>
    <col min="8197" max="8197" width="9.33203125" style="103" customWidth="1"/>
    <col min="8198" max="8202" width="16" style="103" customWidth="1"/>
    <col min="8203" max="8448" width="9.109375" style="103"/>
    <col min="8449" max="8449" width="42.44140625" style="103" customWidth="1"/>
    <col min="8450" max="8450" width="46.44140625" style="103" customWidth="1"/>
    <col min="8451" max="8451" width="10.109375" style="103" customWidth="1"/>
    <col min="8452" max="8452" width="8.88671875" style="103" customWidth="1"/>
    <col min="8453" max="8453" width="9.33203125" style="103" customWidth="1"/>
    <col min="8454" max="8458" width="16" style="103" customWidth="1"/>
    <col min="8459" max="8704" width="9.109375" style="103"/>
    <col min="8705" max="8705" width="42.44140625" style="103" customWidth="1"/>
    <col min="8706" max="8706" width="46.44140625" style="103" customWidth="1"/>
    <col min="8707" max="8707" width="10.109375" style="103" customWidth="1"/>
    <col min="8708" max="8708" width="8.88671875" style="103" customWidth="1"/>
    <col min="8709" max="8709" width="9.33203125" style="103" customWidth="1"/>
    <col min="8710" max="8714" width="16" style="103" customWidth="1"/>
    <col min="8715" max="8960" width="9.109375" style="103"/>
    <col min="8961" max="8961" width="42.44140625" style="103" customWidth="1"/>
    <col min="8962" max="8962" width="46.44140625" style="103" customWidth="1"/>
    <col min="8963" max="8963" width="10.109375" style="103" customWidth="1"/>
    <col min="8964" max="8964" width="8.88671875" style="103" customWidth="1"/>
    <col min="8965" max="8965" width="9.33203125" style="103" customWidth="1"/>
    <col min="8966" max="8970" width="16" style="103" customWidth="1"/>
    <col min="8971" max="9216" width="9.109375" style="103"/>
    <col min="9217" max="9217" width="42.44140625" style="103" customWidth="1"/>
    <col min="9218" max="9218" width="46.44140625" style="103" customWidth="1"/>
    <col min="9219" max="9219" width="10.109375" style="103" customWidth="1"/>
    <col min="9220" max="9220" width="8.88671875" style="103" customWidth="1"/>
    <col min="9221" max="9221" width="9.33203125" style="103" customWidth="1"/>
    <col min="9222" max="9226" width="16" style="103" customWidth="1"/>
    <col min="9227" max="9472" width="9.109375" style="103"/>
    <col min="9473" max="9473" width="42.44140625" style="103" customWidth="1"/>
    <col min="9474" max="9474" width="46.44140625" style="103" customWidth="1"/>
    <col min="9475" max="9475" width="10.109375" style="103" customWidth="1"/>
    <col min="9476" max="9476" width="8.88671875" style="103" customWidth="1"/>
    <col min="9477" max="9477" width="9.33203125" style="103" customWidth="1"/>
    <col min="9478" max="9482" width="16" style="103" customWidth="1"/>
    <col min="9483" max="9728" width="9.109375" style="103"/>
    <col min="9729" max="9729" width="42.44140625" style="103" customWidth="1"/>
    <col min="9730" max="9730" width="46.44140625" style="103" customWidth="1"/>
    <col min="9731" max="9731" width="10.109375" style="103" customWidth="1"/>
    <col min="9732" max="9732" width="8.88671875" style="103" customWidth="1"/>
    <col min="9733" max="9733" width="9.33203125" style="103" customWidth="1"/>
    <col min="9734" max="9738" width="16" style="103" customWidth="1"/>
    <col min="9739" max="9984" width="9.109375" style="103"/>
    <col min="9985" max="9985" width="42.44140625" style="103" customWidth="1"/>
    <col min="9986" max="9986" width="46.44140625" style="103" customWidth="1"/>
    <col min="9987" max="9987" width="10.109375" style="103" customWidth="1"/>
    <col min="9988" max="9988" width="8.88671875" style="103" customWidth="1"/>
    <col min="9989" max="9989" width="9.33203125" style="103" customWidth="1"/>
    <col min="9990" max="9994" width="16" style="103" customWidth="1"/>
    <col min="9995" max="10240" width="9.109375" style="103"/>
    <col min="10241" max="10241" width="42.44140625" style="103" customWidth="1"/>
    <col min="10242" max="10242" width="46.44140625" style="103" customWidth="1"/>
    <col min="10243" max="10243" width="10.109375" style="103" customWidth="1"/>
    <col min="10244" max="10244" width="8.88671875" style="103" customWidth="1"/>
    <col min="10245" max="10245" width="9.33203125" style="103" customWidth="1"/>
    <col min="10246" max="10250" width="16" style="103" customWidth="1"/>
    <col min="10251" max="10496" width="9.109375" style="103"/>
    <col min="10497" max="10497" width="42.44140625" style="103" customWidth="1"/>
    <col min="10498" max="10498" width="46.44140625" style="103" customWidth="1"/>
    <col min="10499" max="10499" width="10.109375" style="103" customWidth="1"/>
    <col min="10500" max="10500" width="8.88671875" style="103" customWidth="1"/>
    <col min="10501" max="10501" width="9.33203125" style="103" customWidth="1"/>
    <col min="10502" max="10506" width="16" style="103" customWidth="1"/>
    <col min="10507" max="10752" width="9.109375" style="103"/>
    <col min="10753" max="10753" width="42.44140625" style="103" customWidth="1"/>
    <col min="10754" max="10754" width="46.44140625" style="103" customWidth="1"/>
    <col min="10755" max="10755" width="10.109375" style="103" customWidth="1"/>
    <col min="10756" max="10756" width="8.88671875" style="103" customWidth="1"/>
    <col min="10757" max="10757" width="9.33203125" style="103" customWidth="1"/>
    <col min="10758" max="10762" width="16" style="103" customWidth="1"/>
    <col min="10763" max="11008" width="9.109375" style="103"/>
    <col min="11009" max="11009" width="42.44140625" style="103" customWidth="1"/>
    <col min="11010" max="11010" width="46.44140625" style="103" customWidth="1"/>
    <col min="11011" max="11011" width="10.109375" style="103" customWidth="1"/>
    <col min="11012" max="11012" width="8.88671875" style="103" customWidth="1"/>
    <col min="11013" max="11013" width="9.33203125" style="103" customWidth="1"/>
    <col min="11014" max="11018" width="16" style="103" customWidth="1"/>
    <col min="11019" max="11264" width="9.109375" style="103"/>
    <col min="11265" max="11265" width="42.44140625" style="103" customWidth="1"/>
    <col min="11266" max="11266" width="46.44140625" style="103" customWidth="1"/>
    <col min="11267" max="11267" width="10.109375" style="103" customWidth="1"/>
    <col min="11268" max="11268" width="8.88671875" style="103" customWidth="1"/>
    <col min="11269" max="11269" width="9.33203125" style="103" customWidth="1"/>
    <col min="11270" max="11274" width="16" style="103" customWidth="1"/>
    <col min="11275" max="11520" width="9.109375" style="103"/>
    <col min="11521" max="11521" width="42.44140625" style="103" customWidth="1"/>
    <col min="11522" max="11522" width="46.44140625" style="103" customWidth="1"/>
    <col min="11523" max="11523" width="10.109375" style="103" customWidth="1"/>
    <col min="11524" max="11524" width="8.88671875" style="103" customWidth="1"/>
    <col min="11525" max="11525" width="9.33203125" style="103" customWidth="1"/>
    <col min="11526" max="11530" width="16" style="103" customWidth="1"/>
    <col min="11531" max="11776" width="9.109375" style="103"/>
    <col min="11777" max="11777" width="42.44140625" style="103" customWidth="1"/>
    <col min="11778" max="11778" width="46.44140625" style="103" customWidth="1"/>
    <col min="11779" max="11779" width="10.109375" style="103" customWidth="1"/>
    <col min="11780" max="11780" width="8.88671875" style="103" customWidth="1"/>
    <col min="11781" max="11781" width="9.33203125" style="103" customWidth="1"/>
    <col min="11782" max="11786" width="16" style="103" customWidth="1"/>
    <col min="11787" max="12032" width="9.109375" style="103"/>
    <col min="12033" max="12033" width="42.44140625" style="103" customWidth="1"/>
    <col min="12034" max="12034" width="46.44140625" style="103" customWidth="1"/>
    <col min="12035" max="12035" width="10.109375" style="103" customWidth="1"/>
    <col min="12036" max="12036" width="8.88671875" style="103" customWidth="1"/>
    <col min="12037" max="12037" width="9.33203125" style="103" customWidth="1"/>
    <col min="12038" max="12042" width="16" style="103" customWidth="1"/>
    <col min="12043" max="12288" width="9.109375" style="103"/>
    <col min="12289" max="12289" width="42.44140625" style="103" customWidth="1"/>
    <col min="12290" max="12290" width="46.44140625" style="103" customWidth="1"/>
    <col min="12291" max="12291" width="10.109375" style="103" customWidth="1"/>
    <col min="12292" max="12292" width="8.88671875" style="103" customWidth="1"/>
    <col min="12293" max="12293" width="9.33203125" style="103" customWidth="1"/>
    <col min="12294" max="12298" width="16" style="103" customWidth="1"/>
    <col min="12299" max="12544" width="9.109375" style="103"/>
    <col min="12545" max="12545" width="42.44140625" style="103" customWidth="1"/>
    <col min="12546" max="12546" width="46.44140625" style="103" customWidth="1"/>
    <col min="12547" max="12547" width="10.109375" style="103" customWidth="1"/>
    <col min="12548" max="12548" width="8.88671875" style="103" customWidth="1"/>
    <col min="12549" max="12549" width="9.33203125" style="103" customWidth="1"/>
    <col min="12550" max="12554" width="16" style="103" customWidth="1"/>
    <col min="12555" max="12800" width="9.109375" style="103"/>
    <col min="12801" max="12801" width="42.44140625" style="103" customWidth="1"/>
    <col min="12802" max="12802" width="46.44140625" style="103" customWidth="1"/>
    <col min="12803" max="12803" width="10.109375" style="103" customWidth="1"/>
    <col min="12804" max="12804" width="8.88671875" style="103" customWidth="1"/>
    <col min="12805" max="12805" width="9.33203125" style="103" customWidth="1"/>
    <col min="12806" max="12810" width="16" style="103" customWidth="1"/>
    <col min="12811" max="13056" width="9.109375" style="103"/>
    <col min="13057" max="13057" width="42.44140625" style="103" customWidth="1"/>
    <col min="13058" max="13058" width="46.44140625" style="103" customWidth="1"/>
    <col min="13059" max="13059" width="10.109375" style="103" customWidth="1"/>
    <col min="13060" max="13060" width="8.88671875" style="103" customWidth="1"/>
    <col min="13061" max="13061" width="9.33203125" style="103" customWidth="1"/>
    <col min="13062" max="13066" width="16" style="103" customWidth="1"/>
    <col min="13067" max="13312" width="9.109375" style="103"/>
    <col min="13313" max="13313" width="42.44140625" style="103" customWidth="1"/>
    <col min="13314" max="13314" width="46.44140625" style="103" customWidth="1"/>
    <col min="13315" max="13315" width="10.109375" style="103" customWidth="1"/>
    <col min="13316" max="13316" width="8.88671875" style="103" customWidth="1"/>
    <col min="13317" max="13317" width="9.33203125" style="103" customWidth="1"/>
    <col min="13318" max="13322" width="16" style="103" customWidth="1"/>
    <col min="13323" max="13568" width="9.109375" style="103"/>
    <col min="13569" max="13569" width="42.44140625" style="103" customWidth="1"/>
    <col min="13570" max="13570" width="46.44140625" style="103" customWidth="1"/>
    <col min="13571" max="13571" width="10.109375" style="103" customWidth="1"/>
    <col min="13572" max="13572" width="8.88671875" style="103" customWidth="1"/>
    <col min="13573" max="13573" width="9.33203125" style="103" customWidth="1"/>
    <col min="13574" max="13578" width="16" style="103" customWidth="1"/>
    <col min="13579" max="13824" width="9.109375" style="103"/>
    <col min="13825" max="13825" width="42.44140625" style="103" customWidth="1"/>
    <col min="13826" max="13826" width="46.44140625" style="103" customWidth="1"/>
    <col min="13827" max="13827" width="10.109375" style="103" customWidth="1"/>
    <col min="13828" max="13828" width="8.88671875" style="103" customWidth="1"/>
    <col min="13829" max="13829" width="9.33203125" style="103" customWidth="1"/>
    <col min="13830" max="13834" width="16" style="103" customWidth="1"/>
    <col min="13835" max="14080" width="9.109375" style="103"/>
    <col min="14081" max="14081" width="42.44140625" style="103" customWidth="1"/>
    <col min="14082" max="14082" width="46.44140625" style="103" customWidth="1"/>
    <col min="14083" max="14083" width="10.109375" style="103" customWidth="1"/>
    <col min="14084" max="14084" width="8.88671875" style="103" customWidth="1"/>
    <col min="14085" max="14085" width="9.33203125" style="103" customWidth="1"/>
    <col min="14086" max="14090" width="16" style="103" customWidth="1"/>
    <col min="14091" max="14336" width="9.109375" style="103"/>
    <col min="14337" max="14337" width="42.44140625" style="103" customWidth="1"/>
    <col min="14338" max="14338" width="46.44140625" style="103" customWidth="1"/>
    <col min="14339" max="14339" width="10.109375" style="103" customWidth="1"/>
    <col min="14340" max="14340" width="8.88671875" style="103" customWidth="1"/>
    <col min="14341" max="14341" width="9.33203125" style="103" customWidth="1"/>
    <col min="14342" max="14346" width="16" style="103" customWidth="1"/>
    <col min="14347" max="14592" width="9.109375" style="103"/>
    <col min="14593" max="14593" width="42.44140625" style="103" customWidth="1"/>
    <col min="14594" max="14594" width="46.44140625" style="103" customWidth="1"/>
    <col min="14595" max="14595" width="10.109375" style="103" customWidth="1"/>
    <col min="14596" max="14596" width="8.88671875" style="103" customWidth="1"/>
    <col min="14597" max="14597" width="9.33203125" style="103" customWidth="1"/>
    <col min="14598" max="14602" width="16" style="103" customWidth="1"/>
    <col min="14603" max="14848" width="9.109375" style="103"/>
    <col min="14849" max="14849" width="42.44140625" style="103" customWidth="1"/>
    <col min="14850" max="14850" width="46.44140625" style="103" customWidth="1"/>
    <col min="14851" max="14851" width="10.109375" style="103" customWidth="1"/>
    <col min="14852" max="14852" width="8.88671875" style="103" customWidth="1"/>
    <col min="14853" max="14853" width="9.33203125" style="103" customWidth="1"/>
    <col min="14854" max="14858" width="16" style="103" customWidth="1"/>
    <col min="14859" max="15104" width="9.109375" style="103"/>
    <col min="15105" max="15105" width="42.44140625" style="103" customWidth="1"/>
    <col min="15106" max="15106" width="46.44140625" style="103" customWidth="1"/>
    <col min="15107" max="15107" width="10.109375" style="103" customWidth="1"/>
    <col min="15108" max="15108" width="8.88671875" style="103" customWidth="1"/>
    <col min="15109" max="15109" width="9.33203125" style="103" customWidth="1"/>
    <col min="15110" max="15114" width="16" style="103" customWidth="1"/>
    <col min="15115" max="15360" width="9.109375" style="103"/>
    <col min="15361" max="15361" width="42.44140625" style="103" customWidth="1"/>
    <col min="15362" max="15362" width="46.44140625" style="103" customWidth="1"/>
    <col min="15363" max="15363" width="10.109375" style="103" customWidth="1"/>
    <col min="15364" max="15364" width="8.88671875" style="103" customWidth="1"/>
    <col min="15365" max="15365" width="9.33203125" style="103" customWidth="1"/>
    <col min="15366" max="15370" width="16" style="103" customWidth="1"/>
    <col min="15371" max="15616" width="9.109375" style="103"/>
    <col min="15617" max="15617" width="42.44140625" style="103" customWidth="1"/>
    <col min="15618" max="15618" width="46.44140625" style="103" customWidth="1"/>
    <col min="15619" max="15619" width="10.109375" style="103" customWidth="1"/>
    <col min="15620" max="15620" width="8.88671875" style="103" customWidth="1"/>
    <col min="15621" max="15621" width="9.33203125" style="103" customWidth="1"/>
    <col min="15622" max="15626" width="16" style="103" customWidth="1"/>
    <col min="15627" max="15872" width="9.109375" style="103"/>
    <col min="15873" max="15873" width="42.44140625" style="103" customWidth="1"/>
    <col min="15874" max="15874" width="46.44140625" style="103" customWidth="1"/>
    <col min="15875" max="15875" width="10.109375" style="103" customWidth="1"/>
    <col min="15876" max="15876" width="8.88671875" style="103" customWidth="1"/>
    <col min="15877" max="15877" width="9.33203125" style="103" customWidth="1"/>
    <col min="15878" max="15882" width="16" style="103" customWidth="1"/>
    <col min="15883" max="16128" width="9.109375" style="103"/>
    <col min="16129" max="16129" width="42.44140625" style="103" customWidth="1"/>
    <col min="16130" max="16130" width="46.44140625" style="103" customWidth="1"/>
    <col min="16131" max="16131" width="10.109375" style="103" customWidth="1"/>
    <col min="16132" max="16132" width="8.88671875" style="103" customWidth="1"/>
    <col min="16133" max="16133" width="9.33203125" style="103" customWidth="1"/>
    <col min="16134" max="16138" width="16" style="103" customWidth="1"/>
    <col min="16139" max="16384" width="9.109375" style="103"/>
  </cols>
  <sheetData>
    <row r="1" spans="1:10" s="87" customFormat="1" ht="21.75" customHeight="1" x14ac:dyDescent="0.3">
      <c r="A1" s="368" t="s">
        <v>383</v>
      </c>
      <c r="B1" s="369"/>
      <c r="C1" s="369"/>
      <c r="D1" s="369"/>
      <c r="E1" s="369"/>
      <c r="F1" s="369"/>
      <c r="G1" s="369"/>
      <c r="H1" s="369"/>
      <c r="I1" s="369"/>
      <c r="J1" s="370"/>
    </row>
    <row r="2" spans="1:10" s="87" customFormat="1" ht="19.5" customHeight="1" x14ac:dyDescent="0.3">
      <c r="A2" s="88" t="s">
        <v>1</v>
      </c>
      <c r="B2" s="89">
        <f>'[1]1'!B2</f>
        <v>0</v>
      </c>
      <c r="C2" s="90"/>
      <c r="D2" s="90"/>
      <c r="E2" s="90"/>
      <c r="F2" s="91" t="s">
        <v>346</v>
      </c>
      <c r="G2" s="91" t="s">
        <v>347</v>
      </c>
      <c r="H2" s="90"/>
      <c r="I2" s="91" t="s">
        <v>348</v>
      </c>
      <c r="J2" s="92"/>
    </row>
    <row r="3" spans="1:10" s="87" customFormat="1" ht="19.5" customHeight="1" x14ac:dyDescent="0.3">
      <c r="A3" s="88" t="s">
        <v>349</v>
      </c>
      <c r="B3" s="93">
        <f>'[1]1'!B3</f>
        <v>0</v>
      </c>
      <c r="C3" s="90"/>
      <c r="D3" s="90"/>
      <c r="E3" s="90"/>
      <c r="F3" s="94"/>
      <c r="G3" s="94"/>
      <c r="H3" s="90"/>
      <c r="I3" s="95">
        <v>2019</v>
      </c>
      <c r="J3" s="92"/>
    </row>
    <row r="4" spans="1:10" s="87" customFormat="1" ht="19.5" customHeight="1" x14ac:dyDescent="0.3">
      <c r="A4" s="88" t="s">
        <v>350</v>
      </c>
      <c r="B4" s="93">
        <f>'[1]1'!B4</f>
        <v>0</v>
      </c>
      <c r="C4" s="90"/>
      <c r="D4" s="90"/>
      <c r="E4" s="90"/>
      <c r="F4" s="90"/>
      <c r="G4" s="90"/>
      <c r="H4" s="90"/>
      <c r="J4" s="92"/>
    </row>
    <row r="5" spans="1:10" s="87" customFormat="1" ht="19.5" customHeight="1" x14ac:dyDescent="0.3">
      <c r="A5" s="88" t="s">
        <v>351</v>
      </c>
      <c r="B5" s="96"/>
      <c r="C5" s="90"/>
      <c r="D5" s="90"/>
      <c r="E5" s="90"/>
      <c r="F5" s="90"/>
      <c r="G5" s="90"/>
      <c r="H5" s="90"/>
      <c r="I5" s="90"/>
      <c r="J5" s="92"/>
    </row>
    <row r="6" spans="1:10" ht="9.75" customHeight="1" x14ac:dyDescent="0.3">
      <c r="A6" s="97"/>
      <c r="B6" s="98"/>
      <c r="C6" s="99"/>
      <c r="D6" s="99"/>
      <c r="E6" s="99"/>
      <c r="F6" s="99"/>
      <c r="G6" s="100"/>
      <c r="H6" s="101"/>
      <c r="I6" s="101"/>
      <c r="J6" s="102"/>
    </row>
    <row r="7" spans="1:10" ht="12.75" customHeight="1" x14ac:dyDescent="0.3">
      <c r="A7" s="371" t="s">
        <v>352</v>
      </c>
      <c r="B7" s="371"/>
      <c r="C7" s="371"/>
      <c r="D7" s="371"/>
      <c r="E7" s="371"/>
      <c r="F7" s="373" t="s">
        <v>353</v>
      </c>
      <c r="G7" s="373"/>
      <c r="H7" s="373"/>
      <c r="I7" s="373"/>
      <c r="J7" s="373"/>
    </row>
    <row r="8" spans="1:10" ht="15.75" customHeight="1" x14ac:dyDescent="0.3">
      <c r="A8" s="372"/>
      <c r="B8" s="372"/>
      <c r="C8" s="372"/>
      <c r="D8" s="372"/>
      <c r="E8" s="372"/>
      <c r="F8" s="104">
        <v>1</v>
      </c>
      <c r="G8" s="104">
        <v>2</v>
      </c>
      <c r="H8" s="104">
        <v>3</v>
      </c>
      <c r="I8" s="104">
        <v>4</v>
      </c>
      <c r="J8" s="104">
        <v>5</v>
      </c>
    </row>
    <row r="9" spans="1:10" ht="15.75" customHeight="1" x14ac:dyDescent="0.3">
      <c r="A9" s="372"/>
      <c r="B9" s="372"/>
      <c r="C9" s="372"/>
      <c r="D9" s="372"/>
      <c r="E9" s="372"/>
      <c r="F9" s="105" t="s">
        <v>354</v>
      </c>
      <c r="G9" s="105" t="s">
        <v>355</v>
      </c>
      <c r="H9" s="106" t="s">
        <v>356</v>
      </c>
      <c r="I9" s="106" t="s">
        <v>357</v>
      </c>
      <c r="J9" s="106" t="s">
        <v>358</v>
      </c>
    </row>
    <row r="10" spans="1:10" ht="4.5" customHeight="1" x14ac:dyDescent="0.3">
      <c r="A10" s="374"/>
      <c r="B10" s="374"/>
      <c r="C10" s="374"/>
      <c r="D10" s="374"/>
      <c r="E10" s="374"/>
      <c r="F10" s="374"/>
      <c r="G10" s="374"/>
      <c r="H10" s="374"/>
      <c r="I10" s="374"/>
      <c r="J10" s="374"/>
    </row>
    <row r="11" spans="1:10" ht="32.25" customHeight="1" x14ac:dyDescent="0.3">
      <c r="A11" s="107" t="s">
        <v>359</v>
      </c>
      <c r="B11" s="107" t="s">
        <v>360</v>
      </c>
      <c r="C11" s="108" t="s">
        <v>361</v>
      </c>
      <c r="D11" s="108" t="s">
        <v>362</v>
      </c>
      <c r="E11" s="108" t="s">
        <v>363</v>
      </c>
      <c r="F11" s="108" t="s">
        <v>364</v>
      </c>
      <c r="G11" s="108" t="s">
        <v>69</v>
      </c>
      <c r="H11" s="108" t="s">
        <v>365</v>
      </c>
      <c r="I11" s="108" t="s">
        <v>366</v>
      </c>
      <c r="J11" s="108" t="s">
        <v>367</v>
      </c>
    </row>
    <row r="12" spans="1:10" ht="69" customHeight="1" x14ac:dyDescent="0.3">
      <c r="A12" s="109" t="str">
        <f>'1'!E13</f>
        <v>Ciclo della Programmazione: corretta gestione e programmazione delle risorse finanziarie dell'ente al fine di garantire la qualità dei servizi svolti e il rispetto dei piani e dei programmi della politica</v>
      </c>
      <c r="B12" s="110"/>
      <c r="C12" s="111"/>
      <c r="D12" s="112">
        <f t="shared" ref="D12:D21" si="0">E12/100</f>
        <v>0</v>
      </c>
      <c r="E12" s="113"/>
      <c r="F12" s="114" t="str">
        <f>IF(E12&lt;=20,"X","")</f>
        <v>X</v>
      </c>
      <c r="G12" s="114" t="str">
        <f>IF(AND(E12&gt;20,E12&lt;=50),"X","")</f>
        <v/>
      </c>
      <c r="H12" s="114" t="str">
        <f>IF(AND(E12&gt;50,E12&lt;=70),"X","")</f>
        <v/>
      </c>
      <c r="I12" s="114" t="str">
        <f>IF(AND(E12&gt;70,E12&lt;=90),"X","")</f>
        <v/>
      </c>
      <c r="J12" s="114" t="str">
        <f>IF(AND(E12&gt;90,E12&lt;=100),"X","")</f>
        <v/>
      </c>
    </row>
    <row r="13" spans="1:10" ht="69" customHeight="1" x14ac:dyDescent="0.3">
      <c r="A13" s="109" t="str">
        <f>'2'!E13</f>
        <v>Funzionalità organizzativa: garantire il funzionamento dell'organizzazione finalizzato alla gestione dei servizi in una logica di efficienza e l'efficacia dell'azione amministrativa</v>
      </c>
      <c r="B13" s="116"/>
      <c r="C13" s="111"/>
      <c r="D13" s="112">
        <f t="shared" si="0"/>
        <v>0</v>
      </c>
      <c r="E13" s="113"/>
      <c r="F13" s="114" t="str">
        <f t="shared" ref="F13:F21" si="1">IF(E13&lt;=20,"X","")</f>
        <v>X</v>
      </c>
      <c r="G13" s="114" t="str">
        <f t="shared" ref="G13:G21" si="2">IF(AND(E13&gt;20,E13&lt;=50),"X","")</f>
        <v/>
      </c>
      <c r="H13" s="114" t="str">
        <f t="shared" ref="H13:H21" si="3">IF(AND(E13&gt;50,E13&lt;=70),"X","")</f>
        <v/>
      </c>
      <c r="I13" s="114" t="str">
        <f t="shared" ref="I13:I21" si="4">IF(AND(E13&gt;70,E13&lt;=90),"X","")</f>
        <v/>
      </c>
      <c r="J13" s="114" t="str">
        <f t="shared" ref="J13:J21" si="5">IF(AND(E13&gt;90,E13&lt;=100),"X","")</f>
        <v/>
      </c>
    </row>
    <row r="14" spans="1:10" ht="69" customHeight="1" x14ac:dyDescent="0.3">
      <c r="A14" s="109" t="str">
        <f>'3'!E13</f>
        <v>Risorse umane: garantire una corretta gestione del personale, secondo principi di legalità, equità e di riconoscimento del merito</v>
      </c>
      <c r="B14" s="116"/>
      <c r="C14" s="113"/>
      <c r="D14" s="112">
        <f t="shared" si="0"/>
        <v>0</v>
      </c>
      <c r="E14" s="113"/>
      <c r="F14" s="114" t="str">
        <f t="shared" si="1"/>
        <v>X</v>
      </c>
      <c r="G14" s="114" t="str">
        <f t="shared" si="2"/>
        <v/>
      </c>
      <c r="H14" s="114" t="str">
        <f t="shared" si="3"/>
        <v/>
      </c>
      <c r="I14" s="114" t="str">
        <f t="shared" si="4"/>
        <v/>
      </c>
      <c r="J14" s="114" t="str">
        <f t="shared" si="5"/>
        <v/>
      </c>
    </row>
    <row r="15" spans="1:10" ht="69" customHeight="1" x14ac:dyDescent="0.3">
      <c r="A15" s="109" t="str">
        <f>'4'!E13</f>
        <v>Gestione dei servizi a contatto con il pubblico: garantire la soddisfazione dell'utenza e la pronta risposta alle istanze presentate</v>
      </c>
      <c r="B15" s="116"/>
      <c r="C15" s="113"/>
      <c r="D15" s="112">
        <f t="shared" si="0"/>
        <v>0</v>
      </c>
      <c r="E15" s="113"/>
      <c r="F15" s="114" t="str">
        <f t="shared" si="1"/>
        <v>X</v>
      </c>
      <c r="G15" s="114" t="str">
        <f t="shared" si="2"/>
        <v/>
      </c>
      <c r="H15" s="114" t="str">
        <f t="shared" si="3"/>
        <v/>
      </c>
      <c r="I15" s="114" t="str">
        <f t="shared" si="4"/>
        <v/>
      </c>
      <c r="J15" s="114" t="str">
        <f t="shared" si="5"/>
        <v/>
      </c>
    </row>
    <row r="16" spans="1:10" ht="69" customHeight="1" x14ac:dyDescent="0.3">
      <c r="A16" s="109" t="str">
        <f>'5'!E13</f>
        <v>Trasparenza e Anticorruzione: attuazione delle misure previste dalla normativa e dal PTPCT dell'ente in materia di trasparenza e anticorruzione</v>
      </c>
      <c r="B16" s="116"/>
      <c r="C16" s="113"/>
      <c r="D16" s="112">
        <f t="shared" si="0"/>
        <v>0</v>
      </c>
      <c r="E16" s="113"/>
      <c r="F16" s="114" t="str">
        <f t="shared" si="1"/>
        <v>X</v>
      </c>
      <c r="G16" s="114" t="str">
        <f t="shared" si="2"/>
        <v/>
      </c>
      <c r="H16" s="114" t="str">
        <f t="shared" si="3"/>
        <v/>
      </c>
      <c r="I16" s="114" t="str">
        <f t="shared" si="4"/>
        <v/>
      </c>
      <c r="J16" s="114" t="str">
        <f t="shared" si="5"/>
        <v/>
      </c>
    </row>
    <row r="17" spans="1:10" ht="100.5" customHeight="1" x14ac:dyDescent="0.3">
      <c r="A17" s="109"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7" s="116"/>
      <c r="C17" s="113"/>
      <c r="D17" s="112">
        <f t="shared" si="0"/>
        <v>0</v>
      </c>
      <c r="E17" s="113"/>
      <c r="F17" s="114" t="str">
        <f t="shared" si="1"/>
        <v>X</v>
      </c>
      <c r="G17" s="114" t="str">
        <f t="shared" si="2"/>
        <v/>
      </c>
      <c r="H17" s="114" t="str">
        <f t="shared" si="3"/>
        <v/>
      </c>
      <c r="I17" s="114" t="str">
        <f t="shared" si="4"/>
        <v/>
      </c>
      <c r="J17" s="114" t="str">
        <f t="shared" si="5"/>
        <v/>
      </c>
    </row>
    <row r="18" spans="1:10" ht="84.75" customHeight="1" x14ac:dyDescent="0.3">
      <c r="A18" s="109"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B18" s="109"/>
      <c r="C18" s="113"/>
      <c r="D18" s="112">
        <f t="shared" si="0"/>
        <v>0</v>
      </c>
      <c r="E18" s="113"/>
      <c r="F18" s="114" t="str">
        <f t="shared" si="1"/>
        <v>X</v>
      </c>
      <c r="G18" s="114" t="str">
        <f t="shared" si="2"/>
        <v/>
      </c>
      <c r="H18" s="114" t="str">
        <f t="shared" si="3"/>
        <v/>
      </c>
      <c r="I18" s="114" t="str">
        <f t="shared" si="4"/>
        <v/>
      </c>
      <c r="J18" s="114" t="str">
        <f t="shared" si="5"/>
        <v/>
      </c>
    </row>
    <row r="19" spans="1:10" ht="26.25" hidden="1" customHeight="1" x14ac:dyDescent="0.3">
      <c r="A19" s="116"/>
      <c r="B19" s="116"/>
      <c r="C19" s="113"/>
      <c r="D19" s="112">
        <f t="shared" si="0"/>
        <v>0</v>
      </c>
      <c r="E19" s="113"/>
      <c r="F19" s="114" t="str">
        <f t="shared" si="1"/>
        <v>X</v>
      </c>
      <c r="G19" s="114" t="str">
        <f t="shared" si="2"/>
        <v/>
      </c>
      <c r="H19" s="114" t="str">
        <f t="shared" si="3"/>
        <v/>
      </c>
      <c r="I19" s="114" t="str">
        <f t="shared" si="4"/>
        <v/>
      </c>
      <c r="J19" s="114" t="str">
        <f t="shared" si="5"/>
        <v/>
      </c>
    </row>
    <row r="20" spans="1:10" ht="26.25" hidden="1" customHeight="1" x14ac:dyDescent="0.3">
      <c r="A20" s="116"/>
      <c r="B20" s="116"/>
      <c r="C20" s="113"/>
      <c r="D20" s="112">
        <f t="shared" si="0"/>
        <v>0</v>
      </c>
      <c r="E20" s="113"/>
      <c r="F20" s="114" t="str">
        <f t="shared" si="1"/>
        <v>X</v>
      </c>
      <c r="G20" s="114" t="str">
        <f t="shared" si="2"/>
        <v/>
      </c>
      <c r="H20" s="114" t="str">
        <f t="shared" si="3"/>
        <v/>
      </c>
      <c r="I20" s="114" t="str">
        <f t="shared" si="4"/>
        <v/>
      </c>
      <c r="J20" s="114" t="str">
        <f t="shared" si="5"/>
        <v/>
      </c>
    </row>
    <row r="21" spans="1:10" ht="26.25" hidden="1" customHeight="1" x14ac:dyDescent="0.3">
      <c r="A21" s="116"/>
      <c r="B21" s="116"/>
      <c r="C21" s="113"/>
      <c r="D21" s="112">
        <f t="shared" si="0"/>
        <v>0</v>
      </c>
      <c r="E21" s="113"/>
      <c r="F21" s="114" t="str">
        <f t="shared" si="1"/>
        <v>X</v>
      </c>
      <c r="G21" s="114" t="str">
        <f t="shared" si="2"/>
        <v/>
      </c>
      <c r="H21" s="114" t="str">
        <f t="shared" si="3"/>
        <v/>
      </c>
      <c r="I21" s="114" t="str">
        <f t="shared" si="4"/>
        <v/>
      </c>
      <c r="J21" s="114" t="str">
        <f t="shared" si="5"/>
        <v/>
      </c>
    </row>
    <row r="22" spans="1:10" x14ac:dyDescent="0.3">
      <c r="A22" s="117" t="s">
        <v>368</v>
      </c>
      <c r="B22" s="118" t="str">
        <f>IF(C22=60,"Pesatura Adeguata","Pesatura Inadeguata")</f>
        <v>Pesatura Inadeguata</v>
      </c>
      <c r="C22" s="119">
        <f>SUM(C12:C21)</f>
        <v>0</v>
      </c>
      <c r="D22" s="119"/>
      <c r="E22" s="120" t="e">
        <f>SUM(G22:J22)/C22</f>
        <v>#DIV/0!</v>
      </c>
      <c r="F22" s="121"/>
      <c r="G22" s="122">
        <f>IF(G12="x",C12*D12)+IF(G13="x",C13*D13)+IF(G14="x",C14*D14)+IF(G15="x",C15*D15)+IF(G16="x",C16*D16)+IF(G17="x",C17*D17)+IF(G18="x",C18*D18)+IF(G19="x",C19*D19)+IF(G20="x",C20*D20)+IF(G21="x",C21*D21)</f>
        <v>0</v>
      </c>
      <c r="H22" s="122">
        <f>IF(H12="x",C12*D12)+IF(H13="x",C13*D13)+IF(H14="x",C14*D14)+IF(H15="x",C15*D15)+IF(H16="x",C16*D16)+IF(H17="x",C17*D17)+IF(H18="x",C18*D18)+IF(H19="x",C19*D19)+IF(H20="x",C20*D20)+IF(H21="x",C21*D21)</f>
        <v>0</v>
      </c>
      <c r="I22" s="122">
        <f>IF(I12="x",C12*D12)+IF(I13="x",C13*D13)+IF(I14="x",C14*D14)+IF(I15="x",C15*D15)+IF(I16="x",C16*D16)+IF(I17="x",C17*D17)+IF(I18="x",C18*D18)+IF(I19="x",C19*D19)+IF(I20="x",C20*D20)+IF(I21="x",C21*D21)</f>
        <v>0</v>
      </c>
      <c r="J22" s="122">
        <f>IF(J12="x",C12*D12)+IF(J13="x",C13*D13)+IF(J14="x",C14*D14)+IF(J15="x",C15*D15)+IF(J16="x",C16*D16)+IF(J17="x",C17*D17)+IF(J18="x",C18*D18)+IF(J19="x",C19*D19)+IF(J20="x",C20*D20)+IF(J20="x",C20*D20)</f>
        <v>0</v>
      </c>
    </row>
    <row r="23" spans="1:10" ht="3" customHeight="1" x14ac:dyDescent="0.3">
      <c r="A23" s="374"/>
      <c r="B23" s="375"/>
      <c r="C23" s="375"/>
      <c r="D23" s="123"/>
      <c r="E23" s="374"/>
      <c r="F23" s="375"/>
      <c r="G23" s="375"/>
      <c r="H23" s="374"/>
      <c r="I23" s="375"/>
      <c r="J23" s="375"/>
    </row>
    <row r="24" spans="1:10" ht="42" customHeight="1" x14ac:dyDescent="0.3">
      <c r="A24" s="107" t="s">
        <v>369</v>
      </c>
      <c r="B24" s="107" t="s">
        <v>360</v>
      </c>
      <c r="C24" s="108" t="s">
        <v>361</v>
      </c>
      <c r="D24" s="108" t="s">
        <v>362</v>
      </c>
      <c r="E24" s="108" t="s">
        <v>363</v>
      </c>
      <c r="F24" s="108" t="s">
        <v>364</v>
      </c>
      <c r="G24" s="108" t="s">
        <v>69</v>
      </c>
      <c r="H24" s="108" t="s">
        <v>365</v>
      </c>
      <c r="I24" s="108" t="s">
        <v>366</v>
      </c>
      <c r="J24" s="108" t="s">
        <v>367</v>
      </c>
    </row>
    <row r="25" spans="1:10" s="125" customFormat="1" ht="27" customHeight="1" x14ac:dyDescent="0.3">
      <c r="A25" s="116" t="s">
        <v>449</v>
      </c>
      <c r="B25" s="115"/>
      <c r="C25" s="124"/>
      <c r="D25" s="112">
        <f>E25/100</f>
        <v>0</v>
      </c>
      <c r="E25" s="113"/>
      <c r="F25" s="114" t="str">
        <f t="shared" ref="F25:F35" si="6">IF(E25&lt;=20,"X","")</f>
        <v>X</v>
      </c>
      <c r="G25" s="114" t="str">
        <f t="shared" ref="G25:G35" si="7">IF(AND(E25&gt;20,E25&lt;=50),"X","")</f>
        <v/>
      </c>
      <c r="H25" s="114" t="str">
        <f t="shared" ref="H25:H35" si="8">IF(AND(E25&gt;50,E25&lt;=70),"X","")</f>
        <v/>
      </c>
      <c r="I25" s="114" t="str">
        <f t="shared" ref="I25:I35" si="9">IF(AND(E25&gt;70,E25&lt;=90),"X","")</f>
        <v/>
      </c>
      <c r="J25" s="114" t="str">
        <f>IF(AND(E25&gt;90,E25&lt;=100),"X","")</f>
        <v/>
      </c>
    </row>
    <row r="26" spans="1:10" s="125" customFormat="1" ht="72" customHeight="1" x14ac:dyDescent="0.3">
      <c r="A26" s="116" t="s">
        <v>450</v>
      </c>
      <c r="B26" s="116"/>
      <c r="C26" s="124"/>
      <c r="D26" s="112">
        <f t="shared" ref="D26:D32" si="10">E26/100</f>
        <v>0</v>
      </c>
      <c r="E26" s="113"/>
      <c r="F26" s="114" t="str">
        <f t="shared" si="6"/>
        <v>X</v>
      </c>
      <c r="G26" s="114" t="str">
        <f t="shared" si="7"/>
        <v/>
      </c>
      <c r="H26" s="114" t="str">
        <f t="shared" si="8"/>
        <v/>
      </c>
      <c r="I26" s="114" t="str">
        <f t="shared" si="9"/>
        <v/>
      </c>
      <c r="J26" s="114" t="str">
        <f t="shared" ref="J26:J32" si="11">IF(AND(E26&gt;90,E26&lt;=100),"X","")</f>
        <v/>
      </c>
    </row>
    <row r="27" spans="1:10" s="125" customFormat="1" ht="27" customHeight="1" x14ac:dyDescent="0.3">
      <c r="A27" s="116" t="s">
        <v>451</v>
      </c>
      <c r="B27" s="116"/>
      <c r="C27" s="124"/>
      <c r="D27" s="112">
        <f t="shared" si="10"/>
        <v>0</v>
      </c>
      <c r="E27" s="113"/>
      <c r="F27" s="114" t="str">
        <f t="shared" si="6"/>
        <v>X</v>
      </c>
      <c r="G27" s="114" t="str">
        <f t="shared" si="7"/>
        <v/>
      </c>
      <c r="H27" s="114" t="str">
        <f t="shared" si="8"/>
        <v/>
      </c>
      <c r="I27" s="114" t="str">
        <f t="shared" si="9"/>
        <v/>
      </c>
      <c r="J27" s="114" t="str">
        <f t="shared" si="11"/>
        <v/>
      </c>
    </row>
    <row r="28" spans="1:10" s="125" customFormat="1" ht="27" customHeight="1" x14ac:dyDescent="0.3">
      <c r="A28" s="116" t="s">
        <v>452</v>
      </c>
      <c r="B28" s="116"/>
      <c r="C28" s="124"/>
      <c r="D28" s="112">
        <f t="shared" si="10"/>
        <v>0</v>
      </c>
      <c r="E28" s="113"/>
      <c r="F28" s="114" t="str">
        <f t="shared" si="6"/>
        <v>X</v>
      </c>
      <c r="G28" s="114" t="str">
        <f t="shared" si="7"/>
        <v/>
      </c>
      <c r="H28" s="114" t="str">
        <f t="shared" si="8"/>
        <v/>
      </c>
      <c r="I28" s="114" t="str">
        <f t="shared" si="9"/>
        <v/>
      </c>
      <c r="J28" s="114" t="str">
        <f t="shared" si="11"/>
        <v/>
      </c>
    </row>
    <row r="29" spans="1:10" s="125" customFormat="1" ht="27" customHeight="1" x14ac:dyDescent="0.3">
      <c r="A29" s="116"/>
      <c r="B29" s="116"/>
      <c r="C29" s="126"/>
      <c r="D29" s="112">
        <f t="shared" si="10"/>
        <v>0</v>
      </c>
      <c r="E29" s="113"/>
      <c r="F29" s="114" t="str">
        <f t="shared" si="6"/>
        <v>X</v>
      </c>
      <c r="G29" s="114" t="str">
        <f t="shared" si="7"/>
        <v/>
      </c>
      <c r="H29" s="114" t="str">
        <f t="shared" si="8"/>
        <v/>
      </c>
      <c r="I29" s="114" t="str">
        <f t="shared" si="9"/>
        <v/>
      </c>
      <c r="J29" s="114" t="str">
        <f t="shared" si="11"/>
        <v/>
      </c>
    </row>
    <row r="30" spans="1:10" s="125" customFormat="1" ht="27" customHeight="1" x14ac:dyDescent="0.3">
      <c r="A30" s="116"/>
      <c r="B30" s="116"/>
      <c r="C30" s="126"/>
      <c r="D30" s="112">
        <f t="shared" si="10"/>
        <v>0</v>
      </c>
      <c r="E30" s="113"/>
      <c r="F30" s="114" t="str">
        <f t="shared" si="6"/>
        <v>X</v>
      </c>
      <c r="G30" s="114" t="str">
        <f t="shared" si="7"/>
        <v/>
      </c>
      <c r="H30" s="114" t="str">
        <f t="shared" si="8"/>
        <v/>
      </c>
      <c r="I30" s="114" t="str">
        <f t="shared" si="9"/>
        <v/>
      </c>
      <c r="J30" s="114" t="str">
        <f t="shared" si="11"/>
        <v/>
      </c>
    </row>
    <row r="31" spans="1:10" s="125" customFormat="1" ht="27" customHeight="1" x14ac:dyDescent="0.3">
      <c r="A31" s="116"/>
      <c r="B31" s="116"/>
      <c r="C31" s="126"/>
      <c r="D31" s="112">
        <f t="shared" si="10"/>
        <v>0</v>
      </c>
      <c r="E31" s="113"/>
      <c r="F31" s="114" t="str">
        <f t="shared" si="6"/>
        <v>X</v>
      </c>
      <c r="G31" s="114" t="str">
        <f t="shared" si="7"/>
        <v/>
      </c>
      <c r="H31" s="114" t="str">
        <f t="shared" si="8"/>
        <v/>
      </c>
      <c r="I31" s="114" t="str">
        <f t="shared" si="9"/>
        <v/>
      </c>
      <c r="J31" s="114" t="str">
        <f t="shared" si="11"/>
        <v/>
      </c>
    </row>
    <row r="32" spans="1:10" s="125" customFormat="1" ht="27" customHeight="1" x14ac:dyDescent="0.3">
      <c r="A32" s="116"/>
      <c r="B32" s="116"/>
      <c r="C32" s="126"/>
      <c r="D32" s="112">
        <f t="shared" si="10"/>
        <v>0</v>
      </c>
      <c r="E32" s="113"/>
      <c r="F32" s="114" t="str">
        <f t="shared" si="6"/>
        <v>X</v>
      </c>
      <c r="G32" s="114" t="str">
        <f t="shared" si="7"/>
        <v/>
      </c>
      <c r="H32" s="114" t="str">
        <f t="shared" si="8"/>
        <v/>
      </c>
      <c r="I32" s="114" t="str">
        <f t="shared" si="9"/>
        <v/>
      </c>
      <c r="J32" s="114" t="str">
        <f t="shared" si="11"/>
        <v/>
      </c>
    </row>
    <row r="33" spans="1:11" ht="42" customHeight="1" x14ac:dyDescent="0.3">
      <c r="A33" s="104" t="s">
        <v>370</v>
      </c>
      <c r="B33" s="104" t="s">
        <v>371</v>
      </c>
      <c r="C33" s="108" t="s">
        <v>361</v>
      </c>
      <c r="D33" s="108" t="s">
        <v>362</v>
      </c>
      <c r="E33" s="108" t="s">
        <v>363</v>
      </c>
      <c r="F33" s="127" t="s">
        <v>372</v>
      </c>
      <c r="G33" s="127" t="s">
        <v>373</v>
      </c>
      <c r="H33" s="127" t="s">
        <v>374</v>
      </c>
      <c r="I33" s="127" t="s">
        <v>375</v>
      </c>
      <c r="J33" s="127" t="s">
        <v>376</v>
      </c>
    </row>
    <row r="34" spans="1:11" s="125" customFormat="1" ht="18.75" customHeight="1" x14ac:dyDescent="0.3">
      <c r="A34" s="116"/>
      <c r="B34" s="116"/>
      <c r="C34" s="126"/>
      <c r="D34" s="112">
        <f>E34/100</f>
        <v>0</v>
      </c>
      <c r="E34" s="113"/>
      <c r="F34" s="114" t="str">
        <f t="shared" si="6"/>
        <v>X</v>
      </c>
      <c r="G34" s="114" t="str">
        <f t="shared" si="7"/>
        <v/>
      </c>
      <c r="H34" s="114" t="str">
        <f t="shared" si="8"/>
        <v/>
      </c>
      <c r="I34" s="114" t="str">
        <f t="shared" si="9"/>
        <v/>
      </c>
      <c r="J34" s="114" t="str">
        <f t="shared" ref="J34:J40" si="12">IF(AND(E34&gt;90,E34&lt;=100),"X","")</f>
        <v/>
      </c>
    </row>
    <row r="35" spans="1:11" s="125" customFormat="1" ht="18.75" customHeight="1" x14ac:dyDescent="0.3">
      <c r="A35" s="116"/>
      <c r="B35" s="116"/>
      <c r="C35" s="126"/>
      <c r="D35" s="112">
        <f t="shared" ref="D35:D40" si="13">E35/100</f>
        <v>0</v>
      </c>
      <c r="E35" s="113"/>
      <c r="F35" s="114" t="str">
        <f t="shared" si="6"/>
        <v>X</v>
      </c>
      <c r="G35" s="114" t="str">
        <f t="shared" si="7"/>
        <v/>
      </c>
      <c r="H35" s="114" t="str">
        <f t="shared" si="8"/>
        <v/>
      </c>
      <c r="I35" s="114" t="str">
        <f t="shared" si="9"/>
        <v/>
      </c>
      <c r="J35" s="114" t="str">
        <f t="shared" si="12"/>
        <v/>
      </c>
    </row>
    <row r="36" spans="1:11" s="125" customFormat="1" ht="18.75" customHeight="1" x14ac:dyDescent="0.3">
      <c r="A36" s="116"/>
      <c r="B36" s="116"/>
      <c r="C36" s="126"/>
      <c r="D36" s="112">
        <f t="shared" si="13"/>
        <v>0</v>
      </c>
      <c r="E36" s="113"/>
      <c r="F36" s="114" t="str">
        <f>IF(E36&lt;=20,"X","")</f>
        <v>X</v>
      </c>
      <c r="G36" s="114" t="str">
        <f>IF(AND(E36&gt;20,E36&lt;=50),"X","")</f>
        <v/>
      </c>
      <c r="H36" s="114" t="str">
        <f>IF(AND(E36&gt;50,E36&lt;=70),"X","")</f>
        <v/>
      </c>
      <c r="I36" s="114" t="str">
        <f>IF(AND(E36&gt;70,E36&lt;=90),"X","")</f>
        <v/>
      </c>
      <c r="J36" s="114" t="str">
        <f t="shared" si="12"/>
        <v/>
      </c>
    </row>
    <row r="37" spans="1:11" s="125" customFormat="1" ht="18.75" customHeight="1" x14ac:dyDescent="0.3">
      <c r="A37" s="116"/>
      <c r="B37" s="116"/>
      <c r="C37" s="126"/>
      <c r="D37" s="112">
        <f t="shared" si="13"/>
        <v>0</v>
      </c>
      <c r="E37" s="113"/>
      <c r="F37" s="114" t="str">
        <f>IF(E37&lt;=20,"X","")</f>
        <v>X</v>
      </c>
      <c r="G37" s="114" t="str">
        <f>IF(AND(E37&gt;20,E37&lt;=50),"X","")</f>
        <v/>
      </c>
      <c r="H37" s="114" t="str">
        <f>IF(AND(E37&gt;50,E37&lt;=70),"X","")</f>
        <v/>
      </c>
      <c r="I37" s="114" t="str">
        <f>IF(AND(E37&gt;70,E37&lt;=90),"X","")</f>
        <v/>
      </c>
      <c r="J37" s="114" t="str">
        <f t="shared" si="12"/>
        <v/>
      </c>
    </row>
    <row r="38" spans="1:11" s="125" customFormat="1" ht="18.75" customHeight="1" x14ac:dyDescent="0.3">
      <c r="A38" s="116"/>
      <c r="B38" s="116"/>
      <c r="C38" s="126"/>
      <c r="D38" s="112">
        <f t="shared" si="13"/>
        <v>0</v>
      </c>
      <c r="E38" s="113"/>
      <c r="F38" s="114" t="str">
        <f>IF(E38&lt;=20,"X","")</f>
        <v>X</v>
      </c>
      <c r="G38" s="114" t="str">
        <f>IF(AND(E38&gt;20,E38&lt;=50),"X","")</f>
        <v/>
      </c>
      <c r="H38" s="114" t="str">
        <f>IF(AND(E38&gt;50,E38&lt;=70),"X","")</f>
        <v/>
      </c>
      <c r="I38" s="114" t="str">
        <f>IF(AND(E38&gt;70,E38&lt;=90),"X","")</f>
        <v/>
      </c>
      <c r="J38" s="114" t="str">
        <f t="shared" si="12"/>
        <v/>
      </c>
    </row>
    <row r="39" spans="1:11" s="125" customFormat="1" ht="18.75" customHeight="1" x14ac:dyDescent="0.3">
      <c r="A39" s="116"/>
      <c r="B39" s="116"/>
      <c r="C39" s="126"/>
      <c r="D39" s="112">
        <f t="shared" si="13"/>
        <v>0</v>
      </c>
      <c r="E39" s="113"/>
      <c r="F39" s="114" t="str">
        <f>IF(E39&lt;=20,"X","")</f>
        <v>X</v>
      </c>
      <c r="G39" s="114" t="str">
        <f>IF(AND(E39&gt;20,E39&lt;=50),"X","")</f>
        <v/>
      </c>
      <c r="H39" s="114" t="str">
        <f>IF(AND(E39&gt;50,E39&lt;=70),"X","")</f>
        <v/>
      </c>
      <c r="I39" s="114" t="str">
        <f>IF(AND(E39&gt;70,E39&lt;=90),"X","")</f>
        <v/>
      </c>
      <c r="J39" s="114" t="str">
        <f t="shared" si="12"/>
        <v/>
      </c>
    </row>
    <row r="40" spans="1:11" s="125" customFormat="1" ht="18.75" customHeight="1" x14ac:dyDescent="0.3">
      <c r="A40" s="116"/>
      <c r="B40" s="116"/>
      <c r="C40" s="126"/>
      <c r="D40" s="112">
        <f t="shared" si="13"/>
        <v>0</v>
      </c>
      <c r="E40" s="113"/>
      <c r="F40" s="114" t="str">
        <f>IF(E40&lt;=20,"X","")</f>
        <v>X</v>
      </c>
      <c r="G40" s="114" t="str">
        <f>IF(AND(E40&gt;20,E40&lt;=50),"X","")</f>
        <v/>
      </c>
      <c r="H40" s="114" t="str">
        <f>IF(AND(E40&gt;50,E40&lt;=70),"X","")</f>
        <v/>
      </c>
      <c r="I40" s="114" t="str">
        <f>IF(AND(E40&gt;70,E40&lt;=90),"X","")</f>
        <v/>
      </c>
      <c r="J40" s="114" t="str">
        <f t="shared" si="12"/>
        <v/>
      </c>
    </row>
    <row r="41" spans="1:11" ht="26.4" x14ac:dyDescent="0.3">
      <c r="A41" s="117" t="s">
        <v>377</v>
      </c>
      <c r="B41" s="118" t="str">
        <f>IF(C41=40,"Pesatura Adeguata","Pesatura Inadeguata")</f>
        <v>Pesatura Inadeguata</v>
      </c>
      <c r="C41" s="126">
        <f>SUM(C25:C36)</f>
        <v>0</v>
      </c>
      <c r="D41" s="104"/>
      <c r="E41" s="120" t="e">
        <f>SUM(G41:J41)/C41</f>
        <v>#DIV/0!</v>
      </c>
      <c r="F41" s="128"/>
      <c r="G41" s="129">
        <f>IF(G25="x",C25*D25)+IF(G26="x",C26*D26)+IF(G27="x",C27*D27)+IF(G28="x",C28*D28)+IF(G29="x",C29*D29)+IF(G30="x",C30*D30)+IF(G31="x",C31*D31)+IF(G32="x",C32*D32)+IF(G34="x",C34*D34)+IF(G35="x",C35*D35)+IF(G36="x",C36*D36)+IF(G37="x",C37*D37)+IF(G38="x",C38*D38)+IF(G39="x",C39*D39)+IF(G40="x",C40*D40)</f>
        <v>0</v>
      </c>
      <c r="H41" s="129">
        <f>IF(H25="x",C25*D25)+IF(H26="x",C26*D26)+IF(H27="x",C27*D27)+IF(H28="x",C28*D28)+IF(H29="x",C29*D29)+IF(H30="x",C30*D30)+IF(H31="x",C31*D31)+IF(H32="x",C32*D32)+IF(H34="x",C34*D34)+IF(H35="x",C35*D35)+IF(H36="x",C36*D36)+IF(H37="x",C37*D37)+IF(H38="x",C38*D38)+IF(H39="x",C39*D39)+IF(H40="x",C40*D40)</f>
        <v>0</v>
      </c>
      <c r="I41" s="129">
        <f>IF(I25="x",C25*D25)+IF(I26="x",C26*D26)+IF(I27="x",C27*D27)+IF(I28="x",C28*D28)+IF(I29="x",C29*D29)+IF(I30="x",C30*D30)+IF(I31="x",C31*D31)+IF(I32="x",C32*D32)+IF(I34="x",C34*D34)+IF(I35="x",C35*D35)+IF(I36="x",C36*D36)+IF(I37="x",C37*D37)+IF(I38="x",C38*D38)+IF(I39="x",C39*D39)+IF(I40="x",C40*D40)</f>
        <v>0</v>
      </c>
      <c r="J41" s="129">
        <f>IF(J25="x",C25*D25)+IF(J26="x",C26*D26)+IF(J27="x",C27*D27)+IF(J28="x",C28*D28)+IF(J29="x",C29*D29)+IF(J30="x",C30*D30)+IF(J31="x",C31*D31)+IF(J32="x",C32*D32)+IF(J34="x",C34*D34)+IF(J35="x",C35*D35)+IF(J36="x",C36*D36)+IF(J37="x",C37*D37)+IF(J38="x",C38*D38)+IF(J39="x",C39*D39)+IF(J40="x",C40*D40)</f>
        <v>0</v>
      </c>
    </row>
    <row r="42" spans="1:11" s="137" customFormat="1" ht="18" customHeight="1" x14ac:dyDescent="0.3">
      <c r="A42" s="130"/>
      <c r="B42" s="131"/>
      <c r="C42" s="132"/>
      <c r="D42" s="132" t="s">
        <v>378</v>
      </c>
      <c r="E42" s="133"/>
      <c r="F42" s="134"/>
      <c r="G42" s="134"/>
      <c r="H42" s="134"/>
      <c r="I42" s="134"/>
      <c r="J42" s="135"/>
      <c r="K42" s="136"/>
    </row>
    <row r="43" spans="1:11" ht="16.5" customHeight="1" x14ac:dyDescent="0.3">
      <c r="A43" s="364" t="s">
        <v>379</v>
      </c>
      <c r="B43" s="365"/>
      <c r="C43" s="119">
        <f>SUM(G22:J22)</f>
        <v>0</v>
      </c>
      <c r="D43" s="138">
        <f>C43/60</f>
        <v>0</v>
      </c>
      <c r="E43" s="139"/>
      <c r="F43" s="140"/>
      <c r="G43" s="140"/>
      <c r="H43" s="140"/>
      <c r="I43" s="140"/>
      <c r="J43" s="141"/>
      <c r="K43" s="142"/>
    </row>
    <row r="44" spans="1:11" ht="17.25" customHeight="1" x14ac:dyDescent="0.3">
      <c r="A44" s="143" t="s">
        <v>212</v>
      </c>
      <c r="B44" s="144"/>
      <c r="C44" s="145"/>
      <c r="D44" s="145"/>
      <c r="E44" s="366" t="s">
        <v>380</v>
      </c>
      <c r="F44" s="366"/>
      <c r="G44" s="367"/>
      <c r="H44" s="146">
        <f>(C43+C45)</f>
        <v>0</v>
      </c>
      <c r="I44" s="145" t="s">
        <v>381</v>
      </c>
      <c r="J44" s="147"/>
      <c r="K44" s="142"/>
    </row>
    <row r="45" spans="1:11" ht="16.5" customHeight="1" x14ac:dyDescent="0.3">
      <c r="A45" s="364" t="s">
        <v>382</v>
      </c>
      <c r="B45" s="365"/>
      <c r="C45" s="119">
        <f>SUM(F41:J41)</f>
        <v>0</v>
      </c>
      <c r="D45" s="138" t="s">
        <v>378</v>
      </c>
      <c r="E45" s="139"/>
      <c r="F45" s="140"/>
      <c r="G45" s="140"/>
      <c r="H45" s="140"/>
      <c r="I45" s="140"/>
      <c r="J45" s="141"/>
      <c r="K45" s="142"/>
    </row>
    <row r="46" spans="1:11" ht="26.25" customHeight="1" x14ac:dyDescent="0.3">
      <c r="A46" s="148"/>
      <c r="B46" s="149"/>
      <c r="C46" s="149"/>
      <c r="D46" s="149"/>
      <c r="E46" s="150"/>
      <c r="F46" s="151"/>
      <c r="G46" s="151"/>
      <c r="H46" s="151"/>
      <c r="I46" s="151"/>
      <c r="J46" s="152"/>
      <c r="K46" s="142"/>
    </row>
  </sheetData>
  <mergeCells count="10">
    <mergeCell ref="A43:B43"/>
    <mergeCell ref="E44:G44"/>
    <mergeCell ref="A45:B45"/>
    <mergeCell ref="A1:J1"/>
    <mergeCell ref="A7:E9"/>
    <mergeCell ref="F7:J7"/>
    <mergeCell ref="A10:J10"/>
    <mergeCell ref="A23:C23"/>
    <mergeCell ref="E23:G23"/>
    <mergeCell ref="H23:J23"/>
  </mergeCells>
  <conditionalFormatting sqref="B22 B41:B42">
    <cfRule type="cellIs" dxfId="212" priority="31" stopIfTrue="1" operator="equal">
      <formula>"Pesatura Inadeguata"</formula>
    </cfRule>
  </conditionalFormatting>
  <conditionalFormatting sqref="F12">
    <cfRule type="cellIs" dxfId="211" priority="30" stopIfTrue="1" operator="equal">
      <formula>"x"</formula>
    </cfRule>
  </conditionalFormatting>
  <conditionalFormatting sqref="G12">
    <cfRule type="cellIs" dxfId="210" priority="27" stopIfTrue="1" operator="equal">
      <formula>"x"</formula>
    </cfRule>
    <cfRule type="cellIs" dxfId="209" priority="29" stopIfTrue="1" operator="equal">
      <formula>"x"</formula>
    </cfRule>
  </conditionalFormatting>
  <conditionalFormatting sqref="H12">
    <cfRule type="cellIs" dxfId="208" priority="28" stopIfTrue="1" operator="equal">
      <formula>"x"</formula>
    </cfRule>
  </conditionalFormatting>
  <conditionalFormatting sqref="I12">
    <cfRule type="cellIs" dxfId="207" priority="26" stopIfTrue="1" operator="equal">
      <formula>"x"</formula>
    </cfRule>
  </conditionalFormatting>
  <conditionalFormatting sqref="J12">
    <cfRule type="cellIs" dxfId="206" priority="25" stopIfTrue="1" operator="equal">
      <formula>"x"</formula>
    </cfRule>
  </conditionalFormatting>
  <conditionalFormatting sqref="F13">
    <cfRule type="cellIs" dxfId="205" priority="24" stopIfTrue="1" operator="equal">
      <formula>"x"</formula>
    </cfRule>
  </conditionalFormatting>
  <conditionalFormatting sqref="G13">
    <cfRule type="cellIs" dxfId="204" priority="21" stopIfTrue="1" operator="equal">
      <formula>"x"</formula>
    </cfRule>
    <cfRule type="cellIs" dxfId="203" priority="23" stopIfTrue="1" operator="equal">
      <formula>"x"</formula>
    </cfRule>
  </conditionalFormatting>
  <conditionalFormatting sqref="H13">
    <cfRule type="cellIs" dxfId="202" priority="22" stopIfTrue="1" operator="equal">
      <formula>"x"</formula>
    </cfRule>
  </conditionalFormatting>
  <conditionalFormatting sqref="I13">
    <cfRule type="cellIs" dxfId="201" priority="20" stopIfTrue="1" operator="equal">
      <formula>"x"</formula>
    </cfRule>
  </conditionalFormatting>
  <conditionalFormatting sqref="J13">
    <cfRule type="cellIs" dxfId="200" priority="19" stopIfTrue="1" operator="equal">
      <formula>"x"</formula>
    </cfRule>
  </conditionalFormatting>
  <conditionalFormatting sqref="F25:F32">
    <cfRule type="cellIs" dxfId="199" priority="18" stopIfTrue="1" operator="equal">
      <formula>"x"</formula>
    </cfRule>
  </conditionalFormatting>
  <conditionalFormatting sqref="G25:G32">
    <cfRule type="cellIs" dxfId="198" priority="15" stopIfTrue="1" operator="equal">
      <formula>"x"</formula>
    </cfRule>
    <cfRule type="cellIs" dxfId="197" priority="17" stopIfTrue="1" operator="equal">
      <formula>"x"</formula>
    </cfRule>
  </conditionalFormatting>
  <conditionalFormatting sqref="H25:H32">
    <cfRule type="cellIs" dxfId="196" priority="16" stopIfTrue="1" operator="equal">
      <formula>"x"</formula>
    </cfRule>
  </conditionalFormatting>
  <conditionalFormatting sqref="I25:I32">
    <cfRule type="cellIs" dxfId="195" priority="14" stopIfTrue="1" operator="equal">
      <formula>"x"</formula>
    </cfRule>
  </conditionalFormatting>
  <conditionalFormatting sqref="J25:J32">
    <cfRule type="cellIs" dxfId="194" priority="13" stopIfTrue="1" operator="equal">
      <formula>"x"</formula>
    </cfRule>
  </conditionalFormatting>
  <conditionalFormatting sqref="F34:F40">
    <cfRule type="cellIs" dxfId="193" priority="12" stopIfTrue="1" operator="equal">
      <formula>"x"</formula>
    </cfRule>
  </conditionalFormatting>
  <conditionalFormatting sqref="G34:G40">
    <cfRule type="cellIs" dxfId="192" priority="9" stopIfTrue="1" operator="equal">
      <formula>"x"</formula>
    </cfRule>
    <cfRule type="cellIs" dxfId="191" priority="11" stopIfTrue="1" operator="equal">
      <formula>"x"</formula>
    </cfRule>
  </conditionalFormatting>
  <conditionalFormatting sqref="H34:H40">
    <cfRule type="cellIs" dxfId="190" priority="10" stopIfTrue="1" operator="equal">
      <formula>"x"</formula>
    </cfRule>
  </conditionalFormatting>
  <conditionalFormatting sqref="I34:I40">
    <cfRule type="cellIs" dxfId="189" priority="8" stopIfTrue="1" operator="equal">
      <formula>"x"</formula>
    </cfRule>
  </conditionalFormatting>
  <conditionalFormatting sqref="J34:J40">
    <cfRule type="cellIs" dxfId="188" priority="7" stopIfTrue="1" operator="equal">
      <formula>"x"</formula>
    </cfRule>
  </conditionalFormatting>
  <conditionalFormatting sqref="F14:F21">
    <cfRule type="cellIs" dxfId="187" priority="6" stopIfTrue="1" operator="equal">
      <formula>"x"</formula>
    </cfRule>
  </conditionalFormatting>
  <conditionalFormatting sqref="G14:G21">
    <cfRule type="cellIs" dxfId="186" priority="3" stopIfTrue="1" operator="equal">
      <formula>"x"</formula>
    </cfRule>
    <cfRule type="cellIs" dxfId="185" priority="5" stopIfTrue="1" operator="equal">
      <formula>"x"</formula>
    </cfRule>
  </conditionalFormatting>
  <conditionalFormatting sqref="H14:H21">
    <cfRule type="cellIs" dxfId="184" priority="4" stopIfTrue="1" operator="equal">
      <formula>"x"</formula>
    </cfRule>
  </conditionalFormatting>
  <conditionalFormatting sqref="I14:I21">
    <cfRule type="cellIs" dxfId="183" priority="2" stopIfTrue="1" operator="equal">
      <formula>"x"</formula>
    </cfRule>
  </conditionalFormatting>
  <conditionalFormatting sqref="J14:J21">
    <cfRule type="cellIs" dxfId="182" priority="1" stopIfTrue="1" operator="equal">
      <formula>"x"</formula>
    </cfRule>
  </conditionalFormatting>
  <dataValidations count="2">
    <dataValidation type="list" allowBlank="1" showInputMessage="1" showErrorMessage="1" sqref="A33:A40 IW33:IW40 SS33:SS40 ACO33:ACO40 AMK33:AMK40 AWG33:AWG40 BGC33:BGC40 BPY33:BPY40 BZU33:BZU40 CJQ33:CJQ40 CTM33:CTM40 DDI33:DDI40 DNE33:DNE40 DXA33:DXA40 EGW33:EGW40 EQS33:EQS40 FAO33:FAO40 FKK33:FKK40 FUG33:FUG40 GEC33:GEC40 GNY33:GNY40 GXU33:GXU40 HHQ33:HHQ40 HRM33:HRM40 IBI33:IBI40 ILE33:ILE40 IVA33:IVA40 JEW33:JEW40 JOS33:JOS40 JYO33:JYO40 KIK33:KIK40 KSG33:KSG40 LCC33:LCC40 LLY33:LLY40 LVU33:LVU40 MFQ33:MFQ40 MPM33:MPM40 MZI33:MZI40 NJE33:NJE40 NTA33:NTA40 OCW33:OCW40 OMS33:OMS40 OWO33:OWO40 PGK33:PGK40 PQG33:PQG40 QAC33:QAC40 QJY33:QJY40 QTU33:QTU40 RDQ33:RDQ40 RNM33:RNM40 RXI33:RXI40 SHE33:SHE40 SRA33:SRA40 TAW33:TAW40 TKS33:TKS40 TUO33:TUO40 UEK33:UEK40 UOG33:UOG40 UYC33:UYC40 VHY33:VHY40 VRU33:VRU40 WBQ33:WBQ40 WLM33:WLM40 WVI33:WVI40 A65569:A65576 IW65569:IW65576 SS65569:SS65576 ACO65569:ACO65576 AMK65569:AMK65576 AWG65569:AWG65576 BGC65569:BGC65576 BPY65569:BPY65576 BZU65569:BZU65576 CJQ65569:CJQ65576 CTM65569:CTM65576 DDI65569:DDI65576 DNE65569:DNE65576 DXA65569:DXA65576 EGW65569:EGW65576 EQS65569:EQS65576 FAO65569:FAO65576 FKK65569:FKK65576 FUG65569:FUG65576 GEC65569:GEC65576 GNY65569:GNY65576 GXU65569:GXU65576 HHQ65569:HHQ65576 HRM65569:HRM65576 IBI65569:IBI65576 ILE65569:ILE65576 IVA65569:IVA65576 JEW65569:JEW65576 JOS65569:JOS65576 JYO65569:JYO65576 KIK65569:KIK65576 KSG65569:KSG65576 LCC65569:LCC65576 LLY65569:LLY65576 LVU65569:LVU65576 MFQ65569:MFQ65576 MPM65569:MPM65576 MZI65569:MZI65576 NJE65569:NJE65576 NTA65569:NTA65576 OCW65569:OCW65576 OMS65569:OMS65576 OWO65569:OWO65576 PGK65569:PGK65576 PQG65569:PQG65576 QAC65569:QAC65576 QJY65569:QJY65576 QTU65569:QTU65576 RDQ65569:RDQ65576 RNM65569:RNM65576 RXI65569:RXI65576 SHE65569:SHE65576 SRA65569:SRA65576 TAW65569:TAW65576 TKS65569:TKS65576 TUO65569:TUO65576 UEK65569:UEK65576 UOG65569:UOG65576 UYC65569:UYC65576 VHY65569:VHY65576 VRU65569:VRU65576 WBQ65569:WBQ65576 WLM65569:WLM65576 WVI65569:WVI65576 A131105:A131112 IW131105:IW131112 SS131105:SS131112 ACO131105:ACO131112 AMK131105:AMK131112 AWG131105:AWG131112 BGC131105:BGC131112 BPY131105:BPY131112 BZU131105:BZU131112 CJQ131105:CJQ131112 CTM131105:CTM131112 DDI131105:DDI131112 DNE131105:DNE131112 DXA131105:DXA131112 EGW131105:EGW131112 EQS131105:EQS131112 FAO131105:FAO131112 FKK131105:FKK131112 FUG131105:FUG131112 GEC131105:GEC131112 GNY131105:GNY131112 GXU131105:GXU131112 HHQ131105:HHQ131112 HRM131105:HRM131112 IBI131105:IBI131112 ILE131105:ILE131112 IVA131105:IVA131112 JEW131105:JEW131112 JOS131105:JOS131112 JYO131105:JYO131112 KIK131105:KIK131112 KSG131105:KSG131112 LCC131105:LCC131112 LLY131105:LLY131112 LVU131105:LVU131112 MFQ131105:MFQ131112 MPM131105:MPM131112 MZI131105:MZI131112 NJE131105:NJE131112 NTA131105:NTA131112 OCW131105:OCW131112 OMS131105:OMS131112 OWO131105:OWO131112 PGK131105:PGK131112 PQG131105:PQG131112 QAC131105:QAC131112 QJY131105:QJY131112 QTU131105:QTU131112 RDQ131105:RDQ131112 RNM131105:RNM131112 RXI131105:RXI131112 SHE131105:SHE131112 SRA131105:SRA131112 TAW131105:TAW131112 TKS131105:TKS131112 TUO131105:TUO131112 UEK131105:UEK131112 UOG131105:UOG131112 UYC131105:UYC131112 VHY131105:VHY131112 VRU131105:VRU131112 WBQ131105:WBQ131112 WLM131105:WLM131112 WVI131105:WVI131112 A196641:A196648 IW196641:IW196648 SS196641:SS196648 ACO196641:ACO196648 AMK196641:AMK196648 AWG196641:AWG196648 BGC196641:BGC196648 BPY196641:BPY196648 BZU196641:BZU196648 CJQ196641:CJQ196648 CTM196641:CTM196648 DDI196641:DDI196648 DNE196641:DNE196648 DXA196641:DXA196648 EGW196641:EGW196648 EQS196641:EQS196648 FAO196641:FAO196648 FKK196641:FKK196648 FUG196641:FUG196648 GEC196641:GEC196648 GNY196641:GNY196648 GXU196641:GXU196648 HHQ196641:HHQ196648 HRM196641:HRM196648 IBI196641:IBI196648 ILE196641:ILE196648 IVA196641:IVA196648 JEW196641:JEW196648 JOS196641:JOS196648 JYO196641:JYO196648 KIK196641:KIK196648 KSG196641:KSG196648 LCC196641:LCC196648 LLY196641:LLY196648 LVU196641:LVU196648 MFQ196641:MFQ196648 MPM196641:MPM196648 MZI196641:MZI196648 NJE196641:NJE196648 NTA196641:NTA196648 OCW196641:OCW196648 OMS196641:OMS196648 OWO196641:OWO196648 PGK196641:PGK196648 PQG196641:PQG196648 QAC196641:QAC196648 QJY196641:QJY196648 QTU196641:QTU196648 RDQ196641:RDQ196648 RNM196641:RNM196648 RXI196641:RXI196648 SHE196641:SHE196648 SRA196641:SRA196648 TAW196641:TAW196648 TKS196641:TKS196648 TUO196641:TUO196648 UEK196641:UEK196648 UOG196641:UOG196648 UYC196641:UYC196648 VHY196641:VHY196648 VRU196641:VRU196648 WBQ196641:WBQ196648 WLM196641:WLM196648 WVI196641:WVI196648 A262177:A262184 IW262177:IW262184 SS262177:SS262184 ACO262177:ACO262184 AMK262177:AMK262184 AWG262177:AWG262184 BGC262177:BGC262184 BPY262177:BPY262184 BZU262177:BZU262184 CJQ262177:CJQ262184 CTM262177:CTM262184 DDI262177:DDI262184 DNE262177:DNE262184 DXA262177:DXA262184 EGW262177:EGW262184 EQS262177:EQS262184 FAO262177:FAO262184 FKK262177:FKK262184 FUG262177:FUG262184 GEC262177:GEC262184 GNY262177:GNY262184 GXU262177:GXU262184 HHQ262177:HHQ262184 HRM262177:HRM262184 IBI262177:IBI262184 ILE262177:ILE262184 IVA262177:IVA262184 JEW262177:JEW262184 JOS262177:JOS262184 JYO262177:JYO262184 KIK262177:KIK262184 KSG262177:KSG262184 LCC262177:LCC262184 LLY262177:LLY262184 LVU262177:LVU262184 MFQ262177:MFQ262184 MPM262177:MPM262184 MZI262177:MZI262184 NJE262177:NJE262184 NTA262177:NTA262184 OCW262177:OCW262184 OMS262177:OMS262184 OWO262177:OWO262184 PGK262177:PGK262184 PQG262177:PQG262184 QAC262177:QAC262184 QJY262177:QJY262184 QTU262177:QTU262184 RDQ262177:RDQ262184 RNM262177:RNM262184 RXI262177:RXI262184 SHE262177:SHE262184 SRA262177:SRA262184 TAW262177:TAW262184 TKS262177:TKS262184 TUO262177:TUO262184 UEK262177:UEK262184 UOG262177:UOG262184 UYC262177:UYC262184 VHY262177:VHY262184 VRU262177:VRU262184 WBQ262177:WBQ262184 WLM262177:WLM262184 WVI262177:WVI262184 A327713:A327720 IW327713:IW327720 SS327713:SS327720 ACO327713:ACO327720 AMK327713:AMK327720 AWG327713:AWG327720 BGC327713:BGC327720 BPY327713:BPY327720 BZU327713:BZU327720 CJQ327713:CJQ327720 CTM327713:CTM327720 DDI327713:DDI327720 DNE327713:DNE327720 DXA327713:DXA327720 EGW327713:EGW327720 EQS327713:EQS327720 FAO327713:FAO327720 FKK327713:FKK327720 FUG327713:FUG327720 GEC327713:GEC327720 GNY327713:GNY327720 GXU327713:GXU327720 HHQ327713:HHQ327720 HRM327713:HRM327720 IBI327713:IBI327720 ILE327713:ILE327720 IVA327713:IVA327720 JEW327713:JEW327720 JOS327713:JOS327720 JYO327713:JYO327720 KIK327713:KIK327720 KSG327713:KSG327720 LCC327713:LCC327720 LLY327713:LLY327720 LVU327713:LVU327720 MFQ327713:MFQ327720 MPM327713:MPM327720 MZI327713:MZI327720 NJE327713:NJE327720 NTA327713:NTA327720 OCW327713:OCW327720 OMS327713:OMS327720 OWO327713:OWO327720 PGK327713:PGK327720 PQG327713:PQG327720 QAC327713:QAC327720 QJY327713:QJY327720 QTU327713:QTU327720 RDQ327713:RDQ327720 RNM327713:RNM327720 RXI327713:RXI327720 SHE327713:SHE327720 SRA327713:SRA327720 TAW327713:TAW327720 TKS327713:TKS327720 TUO327713:TUO327720 UEK327713:UEK327720 UOG327713:UOG327720 UYC327713:UYC327720 VHY327713:VHY327720 VRU327713:VRU327720 WBQ327713:WBQ327720 WLM327713:WLM327720 WVI327713:WVI327720 A393249:A393256 IW393249:IW393256 SS393249:SS393256 ACO393249:ACO393256 AMK393249:AMK393256 AWG393249:AWG393256 BGC393249:BGC393256 BPY393249:BPY393256 BZU393249:BZU393256 CJQ393249:CJQ393256 CTM393249:CTM393256 DDI393249:DDI393256 DNE393249:DNE393256 DXA393249:DXA393256 EGW393249:EGW393256 EQS393249:EQS393256 FAO393249:FAO393256 FKK393249:FKK393256 FUG393249:FUG393256 GEC393249:GEC393256 GNY393249:GNY393256 GXU393249:GXU393256 HHQ393249:HHQ393256 HRM393249:HRM393256 IBI393249:IBI393256 ILE393249:ILE393256 IVA393249:IVA393256 JEW393249:JEW393256 JOS393249:JOS393256 JYO393249:JYO393256 KIK393249:KIK393256 KSG393249:KSG393256 LCC393249:LCC393256 LLY393249:LLY393256 LVU393249:LVU393256 MFQ393249:MFQ393256 MPM393249:MPM393256 MZI393249:MZI393256 NJE393249:NJE393256 NTA393249:NTA393256 OCW393249:OCW393256 OMS393249:OMS393256 OWO393249:OWO393256 PGK393249:PGK393256 PQG393249:PQG393256 QAC393249:QAC393256 QJY393249:QJY393256 QTU393249:QTU393256 RDQ393249:RDQ393256 RNM393249:RNM393256 RXI393249:RXI393256 SHE393249:SHE393256 SRA393249:SRA393256 TAW393249:TAW393256 TKS393249:TKS393256 TUO393249:TUO393256 UEK393249:UEK393256 UOG393249:UOG393256 UYC393249:UYC393256 VHY393249:VHY393256 VRU393249:VRU393256 WBQ393249:WBQ393256 WLM393249:WLM393256 WVI393249:WVI393256 A458785:A458792 IW458785:IW458792 SS458785:SS458792 ACO458785:ACO458792 AMK458785:AMK458792 AWG458785:AWG458792 BGC458785:BGC458792 BPY458785:BPY458792 BZU458785:BZU458792 CJQ458785:CJQ458792 CTM458785:CTM458792 DDI458785:DDI458792 DNE458785:DNE458792 DXA458785:DXA458792 EGW458785:EGW458792 EQS458785:EQS458792 FAO458785:FAO458792 FKK458785:FKK458792 FUG458785:FUG458792 GEC458785:GEC458792 GNY458785:GNY458792 GXU458785:GXU458792 HHQ458785:HHQ458792 HRM458785:HRM458792 IBI458785:IBI458792 ILE458785:ILE458792 IVA458785:IVA458792 JEW458785:JEW458792 JOS458785:JOS458792 JYO458785:JYO458792 KIK458785:KIK458792 KSG458785:KSG458792 LCC458785:LCC458792 LLY458785:LLY458792 LVU458785:LVU458792 MFQ458785:MFQ458792 MPM458785:MPM458792 MZI458785:MZI458792 NJE458785:NJE458792 NTA458785:NTA458792 OCW458785:OCW458792 OMS458785:OMS458792 OWO458785:OWO458792 PGK458785:PGK458792 PQG458785:PQG458792 QAC458785:QAC458792 QJY458785:QJY458792 QTU458785:QTU458792 RDQ458785:RDQ458792 RNM458785:RNM458792 RXI458785:RXI458792 SHE458785:SHE458792 SRA458785:SRA458792 TAW458785:TAW458792 TKS458785:TKS458792 TUO458785:TUO458792 UEK458785:UEK458792 UOG458785:UOG458792 UYC458785:UYC458792 VHY458785:VHY458792 VRU458785:VRU458792 WBQ458785:WBQ458792 WLM458785:WLM458792 WVI458785:WVI458792 A524321:A524328 IW524321:IW524328 SS524321:SS524328 ACO524321:ACO524328 AMK524321:AMK524328 AWG524321:AWG524328 BGC524321:BGC524328 BPY524321:BPY524328 BZU524321:BZU524328 CJQ524321:CJQ524328 CTM524321:CTM524328 DDI524321:DDI524328 DNE524321:DNE524328 DXA524321:DXA524328 EGW524321:EGW524328 EQS524321:EQS524328 FAO524321:FAO524328 FKK524321:FKK524328 FUG524321:FUG524328 GEC524321:GEC524328 GNY524321:GNY524328 GXU524321:GXU524328 HHQ524321:HHQ524328 HRM524321:HRM524328 IBI524321:IBI524328 ILE524321:ILE524328 IVA524321:IVA524328 JEW524321:JEW524328 JOS524321:JOS524328 JYO524321:JYO524328 KIK524321:KIK524328 KSG524321:KSG524328 LCC524321:LCC524328 LLY524321:LLY524328 LVU524321:LVU524328 MFQ524321:MFQ524328 MPM524321:MPM524328 MZI524321:MZI524328 NJE524321:NJE524328 NTA524321:NTA524328 OCW524321:OCW524328 OMS524321:OMS524328 OWO524321:OWO524328 PGK524321:PGK524328 PQG524321:PQG524328 QAC524321:QAC524328 QJY524321:QJY524328 QTU524321:QTU524328 RDQ524321:RDQ524328 RNM524321:RNM524328 RXI524321:RXI524328 SHE524321:SHE524328 SRA524321:SRA524328 TAW524321:TAW524328 TKS524321:TKS524328 TUO524321:TUO524328 UEK524321:UEK524328 UOG524321:UOG524328 UYC524321:UYC524328 VHY524321:VHY524328 VRU524321:VRU524328 WBQ524321:WBQ524328 WLM524321:WLM524328 WVI524321:WVI524328 A589857:A589864 IW589857:IW589864 SS589857:SS589864 ACO589857:ACO589864 AMK589857:AMK589864 AWG589857:AWG589864 BGC589857:BGC589864 BPY589857:BPY589864 BZU589857:BZU589864 CJQ589857:CJQ589864 CTM589857:CTM589864 DDI589857:DDI589864 DNE589857:DNE589864 DXA589857:DXA589864 EGW589857:EGW589864 EQS589857:EQS589864 FAO589857:FAO589864 FKK589857:FKK589864 FUG589857:FUG589864 GEC589857:GEC589864 GNY589857:GNY589864 GXU589857:GXU589864 HHQ589857:HHQ589864 HRM589857:HRM589864 IBI589857:IBI589864 ILE589857:ILE589864 IVA589857:IVA589864 JEW589857:JEW589864 JOS589857:JOS589864 JYO589857:JYO589864 KIK589857:KIK589864 KSG589857:KSG589864 LCC589857:LCC589864 LLY589857:LLY589864 LVU589857:LVU589864 MFQ589857:MFQ589864 MPM589857:MPM589864 MZI589857:MZI589864 NJE589857:NJE589864 NTA589857:NTA589864 OCW589857:OCW589864 OMS589857:OMS589864 OWO589857:OWO589864 PGK589857:PGK589864 PQG589857:PQG589864 QAC589857:QAC589864 QJY589857:QJY589864 QTU589857:QTU589864 RDQ589857:RDQ589864 RNM589857:RNM589864 RXI589857:RXI589864 SHE589857:SHE589864 SRA589857:SRA589864 TAW589857:TAW589864 TKS589857:TKS589864 TUO589857:TUO589864 UEK589857:UEK589864 UOG589857:UOG589864 UYC589857:UYC589864 VHY589857:VHY589864 VRU589857:VRU589864 WBQ589857:WBQ589864 WLM589857:WLM589864 WVI589857:WVI589864 A655393:A655400 IW655393:IW655400 SS655393:SS655400 ACO655393:ACO655400 AMK655393:AMK655400 AWG655393:AWG655400 BGC655393:BGC655400 BPY655393:BPY655400 BZU655393:BZU655400 CJQ655393:CJQ655400 CTM655393:CTM655400 DDI655393:DDI655400 DNE655393:DNE655400 DXA655393:DXA655400 EGW655393:EGW655400 EQS655393:EQS655400 FAO655393:FAO655400 FKK655393:FKK655400 FUG655393:FUG655400 GEC655393:GEC655400 GNY655393:GNY655400 GXU655393:GXU655400 HHQ655393:HHQ655400 HRM655393:HRM655400 IBI655393:IBI655400 ILE655393:ILE655400 IVA655393:IVA655400 JEW655393:JEW655400 JOS655393:JOS655400 JYO655393:JYO655400 KIK655393:KIK655400 KSG655393:KSG655400 LCC655393:LCC655400 LLY655393:LLY655400 LVU655393:LVU655400 MFQ655393:MFQ655400 MPM655393:MPM655400 MZI655393:MZI655400 NJE655393:NJE655400 NTA655393:NTA655400 OCW655393:OCW655400 OMS655393:OMS655400 OWO655393:OWO655400 PGK655393:PGK655400 PQG655393:PQG655400 QAC655393:QAC655400 QJY655393:QJY655400 QTU655393:QTU655400 RDQ655393:RDQ655400 RNM655393:RNM655400 RXI655393:RXI655400 SHE655393:SHE655400 SRA655393:SRA655400 TAW655393:TAW655400 TKS655393:TKS655400 TUO655393:TUO655400 UEK655393:UEK655400 UOG655393:UOG655400 UYC655393:UYC655400 VHY655393:VHY655400 VRU655393:VRU655400 WBQ655393:WBQ655400 WLM655393:WLM655400 WVI655393:WVI655400 A720929:A720936 IW720929:IW720936 SS720929:SS720936 ACO720929:ACO720936 AMK720929:AMK720936 AWG720929:AWG720936 BGC720929:BGC720936 BPY720929:BPY720936 BZU720929:BZU720936 CJQ720929:CJQ720936 CTM720929:CTM720936 DDI720929:DDI720936 DNE720929:DNE720936 DXA720929:DXA720936 EGW720929:EGW720936 EQS720929:EQS720936 FAO720929:FAO720936 FKK720929:FKK720936 FUG720929:FUG720936 GEC720929:GEC720936 GNY720929:GNY720936 GXU720929:GXU720936 HHQ720929:HHQ720936 HRM720929:HRM720936 IBI720929:IBI720936 ILE720929:ILE720936 IVA720929:IVA720936 JEW720929:JEW720936 JOS720929:JOS720936 JYO720929:JYO720936 KIK720929:KIK720936 KSG720929:KSG720936 LCC720929:LCC720936 LLY720929:LLY720936 LVU720929:LVU720936 MFQ720929:MFQ720936 MPM720929:MPM720936 MZI720929:MZI720936 NJE720929:NJE720936 NTA720929:NTA720936 OCW720929:OCW720936 OMS720929:OMS720936 OWO720929:OWO720936 PGK720929:PGK720936 PQG720929:PQG720936 QAC720929:QAC720936 QJY720929:QJY720936 QTU720929:QTU720936 RDQ720929:RDQ720936 RNM720929:RNM720936 RXI720929:RXI720936 SHE720929:SHE720936 SRA720929:SRA720936 TAW720929:TAW720936 TKS720929:TKS720936 TUO720929:TUO720936 UEK720929:UEK720936 UOG720929:UOG720936 UYC720929:UYC720936 VHY720929:VHY720936 VRU720929:VRU720936 WBQ720929:WBQ720936 WLM720929:WLM720936 WVI720929:WVI720936 A786465:A786472 IW786465:IW786472 SS786465:SS786472 ACO786465:ACO786472 AMK786465:AMK786472 AWG786465:AWG786472 BGC786465:BGC786472 BPY786465:BPY786472 BZU786465:BZU786472 CJQ786465:CJQ786472 CTM786465:CTM786472 DDI786465:DDI786472 DNE786465:DNE786472 DXA786465:DXA786472 EGW786465:EGW786472 EQS786465:EQS786472 FAO786465:FAO786472 FKK786465:FKK786472 FUG786465:FUG786472 GEC786465:GEC786472 GNY786465:GNY786472 GXU786465:GXU786472 HHQ786465:HHQ786472 HRM786465:HRM786472 IBI786465:IBI786472 ILE786465:ILE786472 IVA786465:IVA786472 JEW786465:JEW786472 JOS786465:JOS786472 JYO786465:JYO786472 KIK786465:KIK786472 KSG786465:KSG786472 LCC786465:LCC786472 LLY786465:LLY786472 LVU786465:LVU786472 MFQ786465:MFQ786472 MPM786465:MPM786472 MZI786465:MZI786472 NJE786465:NJE786472 NTA786465:NTA786472 OCW786465:OCW786472 OMS786465:OMS786472 OWO786465:OWO786472 PGK786465:PGK786472 PQG786465:PQG786472 QAC786465:QAC786472 QJY786465:QJY786472 QTU786465:QTU786472 RDQ786465:RDQ786472 RNM786465:RNM786472 RXI786465:RXI786472 SHE786465:SHE786472 SRA786465:SRA786472 TAW786465:TAW786472 TKS786465:TKS786472 TUO786465:TUO786472 UEK786465:UEK786472 UOG786465:UOG786472 UYC786465:UYC786472 VHY786465:VHY786472 VRU786465:VRU786472 WBQ786465:WBQ786472 WLM786465:WLM786472 WVI786465:WVI786472 A852001:A852008 IW852001:IW852008 SS852001:SS852008 ACO852001:ACO852008 AMK852001:AMK852008 AWG852001:AWG852008 BGC852001:BGC852008 BPY852001:BPY852008 BZU852001:BZU852008 CJQ852001:CJQ852008 CTM852001:CTM852008 DDI852001:DDI852008 DNE852001:DNE852008 DXA852001:DXA852008 EGW852001:EGW852008 EQS852001:EQS852008 FAO852001:FAO852008 FKK852001:FKK852008 FUG852001:FUG852008 GEC852001:GEC852008 GNY852001:GNY852008 GXU852001:GXU852008 HHQ852001:HHQ852008 HRM852001:HRM852008 IBI852001:IBI852008 ILE852001:ILE852008 IVA852001:IVA852008 JEW852001:JEW852008 JOS852001:JOS852008 JYO852001:JYO852008 KIK852001:KIK852008 KSG852001:KSG852008 LCC852001:LCC852008 LLY852001:LLY852008 LVU852001:LVU852008 MFQ852001:MFQ852008 MPM852001:MPM852008 MZI852001:MZI852008 NJE852001:NJE852008 NTA852001:NTA852008 OCW852001:OCW852008 OMS852001:OMS852008 OWO852001:OWO852008 PGK852001:PGK852008 PQG852001:PQG852008 QAC852001:QAC852008 QJY852001:QJY852008 QTU852001:QTU852008 RDQ852001:RDQ852008 RNM852001:RNM852008 RXI852001:RXI852008 SHE852001:SHE852008 SRA852001:SRA852008 TAW852001:TAW852008 TKS852001:TKS852008 TUO852001:TUO852008 UEK852001:UEK852008 UOG852001:UOG852008 UYC852001:UYC852008 VHY852001:VHY852008 VRU852001:VRU852008 WBQ852001:WBQ852008 WLM852001:WLM852008 WVI852001:WVI852008 A917537:A917544 IW917537:IW917544 SS917537:SS917544 ACO917537:ACO917544 AMK917537:AMK917544 AWG917537:AWG917544 BGC917537:BGC917544 BPY917537:BPY917544 BZU917537:BZU917544 CJQ917537:CJQ917544 CTM917537:CTM917544 DDI917537:DDI917544 DNE917537:DNE917544 DXA917537:DXA917544 EGW917537:EGW917544 EQS917537:EQS917544 FAO917537:FAO917544 FKK917537:FKK917544 FUG917537:FUG917544 GEC917537:GEC917544 GNY917537:GNY917544 GXU917537:GXU917544 HHQ917537:HHQ917544 HRM917537:HRM917544 IBI917537:IBI917544 ILE917537:ILE917544 IVA917537:IVA917544 JEW917537:JEW917544 JOS917537:JOS917544 JYO917537:JYO917544 KIK917537:KIK917544 KSG917537:KSG917544 LCC917537:LCC917544 LLY917537:LLY917544 LVU917537:LVU917544 MFQ917537:MFQ917544 MPM917537:MPM917544 MZI917537:MZI917544 NJE917537:NJE917544 NTA917537:NTA917544 OCW917537:OCW917544 OMS917537:OMS917544 OWO917537:OWO917544 PGK917537:PGK917544 PQG917537:PQG917544 QAC917537:QAC917544 QJY917537:QJY917544 QTU917537:QTU917544 RDQ917537:RDQ917544 RNM917537:RNM917544 RXI917537:RXI917544 SHE917537:SHE917544 SRA917537:SRA917544 TAW917537:TAW917544 TKS917537:TKS917544 TUO917537:TUO917544 UEK917537:UEK917544 UOG917537:UOG917544 UYC917537:UYC917544 VHY917537:VHY917544 VRU917537:VRU917544 WBQ917537:WBQ917544 WLM917537:WLM917544 WVI917537:WVI917544 A983073:A983080 IW983073:IW983080 SS983073:SS983080 ACO983073:ACO983080 AMK983073:AMK983080 AWG983073:AWG983080 BGC983073:BGC983080 BPY983073:BPY983080 BZU983073:BZU983080 CJQ983073:CJQ983080 CTM983073:CTM983080 DDI983073:DDI983080 DNE983073:DNE983080 DXA983073:DXA983080 EGW983073:EGW983080 EQS983073:EQS983080 FAO983073:FAO983080 FKK983073:FKK983080 FUG983073:FUG983080 GEC983073:GEC983080 GNY983073:GNY983080 GXU983073:GXU983080 HHQ983073:HHQ983080 HRM983073:HRM983080 IBI983073:IBI983080 ILE983073:ILE983080 IVA983073:IVA983080 JEW983073:JEW983080 JOS983073:JOS983080 JYO983073:JYO983080 KIK983073:KIK983080 KSG983073:KSG983080 LCC983073:LCC983080 LLY983073:LLY983080 LVU983073:LVU983080 MFQ983073:MFQ983080 MPM983073:MPM983080 MZI983073:MZI983080 NJE983073:NJE983080 NTA983073:NTA983080 OCW983073:OCW983080 OMS983073:OMS983080 OWO983073:OWO983080 PGK983073:PGK983080 PQG983073:PQG983080 QAC983073:QAC983080 QJY983073:QJY983080 QTU983073:QTU983080 RDQ983073:RDQ983080 RNM983073:RNM983080 RXI983073:RXI983080 SHE983073:SHE983080 SRA983073:SRA983080 TAW983073:TAW983080 TKS983073:TKS983080 TUO983073:TUO983080 UEK983073:UEK983080 UOG983073:UOG983080 UYC983073:UYC983080 VHY983073:VHY983080 VRU983073:VRU983080 WBQ983073:WBQ983080 WLM983073:WLM983080 WVI983073:WVI983080">
      <formula1>Comportamenti</formula1>
    </dataValidation>
    <dataValidation type="list" allowBlank="1" showInputMessage="1" showErrorMessage="1" sqref="B33:B40 IX33:IX40 ST33:ST40 ACP33:ACP40 AML33:AML40 AWH33:AWH40 BGD33:BGD40 BPZ33:BPZ40 BZV33:BZV40 CJR33:CJR40 CTN33:CTN40 DDJ33:DDJ40 DNF33:DNF40 DXB33:DXB40 EGX33:EGX40 EQT33:EQT40 FAP33:FAP40 FKL33:FKL40 FUH33:FUH40 GED33:GED40 GNZ33:GNZ40 GXV33:GXV40 HHR33:HHR40 HRN33:HRN40 IBJ33:IBJ40 ILF33:ILF40 IVB33:IVB40 JEX33:JEX40 JOT33:JOT40 JYP33:JYP40 KIL33:KIL40 KSH33:KSH40 LCD33:LCD40 LLZ33:LLZ40 LVV33:LVV40 MFR33:MFR40 MPN33:MPN40 MZJ33:MZJ40 NJF33:NJF40 NTB33:NTB40 OCX33:OCX40 OMT33:OMT40 OWP33:OWP40 PGL33:PGL40 PQH33:PQH40 QAD33:QAD40 QJZ33:QJZ40 QTV33:QTV40 RDR33:RDR40 RNN33:RNN40 RXJ33:RXJ40 SHF33:SHF40 SRB33:SRB40 TAX33:TAX40 TKT33:TKT40 TUP33:TUP40 UEL33:UEL40 UOH33:UOH40 UYD33:UYD40 VHZ33:VHZ40 VRV33:VRV40 WBR33:WBR40 WLN33:WLN40 WVJ33:WVJ40 B65569:B65576 IX65569:IX65576 ST65569:ST65576 ACP65569:ACP65576 AML65569:AML65576 AWH65569:AWH65576 BGD65569:BGD65576 BPZ65569:BPZ65576 BZV65569:BZV65576 CJR65569:CJR65576 CTN65569:CTN65576 DDJ65569:DDJ65576 DNF65569:DNF65576 DXB65569:DXB65576 EGX65569:EGX65576 EQT65569:EQT65576 FAP65569:FAP65576 FKL65569:FKL65576 FUH65569:FUH65576 GED65569:GED65576 GNZ65569:GNZ65576 GXV65569:GXV65576 HHR65569:HHR65576 HRN65569:HRN65576 IBJ65569:IBJ65576 ILF65569:ILF65576 IVB65569:IVB65576 JEX65569:JEX65576 JOT65569:JOT65576 JYP65569:JYP65576 KIL65569:KIL65576 KSH65569:KSH65576 LCD65569:LCD65576 LLZ65569:LLZ65576 LVV65569:LVV65576 MFR65569:MFR65576 MPN65569:MPN65576 MZJ65569:MZJ65576 NJF65569:NJF65576 NTB65569:NTB65576 OCX65569:OCX65576 OMT65569:OMT65576 OWP65569:OWP65576 PGL65569:PGL65576 PQH65569:PQH65576 QAD65569:QAD65576 QJZ65569:QJZ65576 QTV65569:QTV65576 RDR65569:RDR65576 RNN65569:RNN65576 RXJ65569:RXJ65576 SHF65569:SHF65576 SRB65569:SRB65576 TAX65569:TAX65576 TKT65569:TKT65576 TUP65569:TUP65576 UEL65569:UEL65576 UOH65569:UOH65576 UYD65569:UYD65576 VHZ65569:VHZ65576 VRV65569:VRV65576 WBR65569:WBR65576 WLN65569:WLN65576 WVJ65569:WVJ65576 B131105:B131112 IX131105:IX131112 ST131105:ST131112 ACP131105:ACP131112 AML131105:AML131112 AWH131105:AWH131112 BGD131105:BGD131112 BPZ131105:BPZ131112 BZV131105:BZV131112 CJR131105:CJR131112 CTN131105:CTN131112 DDJ131105:DDJ131112 DNF131105:DNF131112 DXB131105:DXB131112 EGX131105:EGX131112 EQT131105:EQT131112 FAP131105:FAP131112 FKL131105:FKL131112 FUH131105:FUH131112 GED131105:GED131112 GNZ131105:GNZ131112 GXV131105:GXV131112 HHR131105:HHR131112 HRN131105:HRN131112 IBJ131105:IBJ131112 ILF131105:ILF131112 IVB131105:IVB131112 JEX131105:JEX131112 JOT131105:JOT131112 JYP131105:JYP131112 KIL131105:KIL131112 KSH131105:KSH131112 LCD131105:LCD131112 LLZ131105:LLZ131112 LVV131105:LVV131112 MFR131105:MFR131112 MPN131105:MPN131112 MZJ131105:MZJ131112 NJF131105:NJF131112 NTB131105:NTB131112 OCX131105:OCX131112 OMT131105:OMT131112 OWP131105:OWP131112 PGL131105:PGL131112 PQH131105:PQH131112 QAD131105:QAD131112 QJZ131105:QJZ131112 QTV131105:QTV131112 RDR131105:RDR131112 RNN131105:RNN131112 RXJ131105:RXJ131112 SHF131105:SHF131112 SRB131105:SRB131112 TAX131105:TAX131112 TKT131105:TKT131112 TUP131105:TUP131112 UEL131105:UEL131112 UOH131105:UOH131112 UYD131105:UYD131112 VHZ131105:VHZ131112 VRV131105:VRV131112 WBR131105:WBR131112 WLN131105:WLN131112 WVJ131105:WVJ131112 B196641:B196648 IX196641:IX196648 ST196641:ST196648 ACP196641:ACP196648 AML196641:AML196648 AWH196641:AWH196648 BGD196641:BGD196648 BPZ196641:BPZ196648 BZV196641:BZV196648 CJR196641:CJR196648 CTN196641:CTN196648 DDJ196641:DDJ196648 DNF196641:DNF196648 DXB196641:DXB196648 EGX196641:EGX196648 EQT196641:EQT196648 FAP196641:FAP196648 FKL196641:FKL196648 FUH196641:FUH196648 GED196641:GED196648 GNZ196641:GNZ196648 GXV196641:GXV196648 HHR196641:HHR196648 HRN196641:HRN196648 IBJ196641:IBJ196648 ILF196641:ILF196648 IVB196641:IVB196648 JEX196641:JEX196648 JOT196641:JOT196648 JYP196641:JYP196648 KIL196641:KIL196648 KSH196641:KSH196648 LCD196641:LCD196648 LLZ196641:LLZ196648 LVV196641:LVV196648 MFR196641:MFR196648 MPN196641:MPN196648 MZJ196641:MZJ196648 NJF196641:NJF196648 NTB196641:NTB196648 OCX196641:OCX196648 OMT196641:OMT196648 OWP196641:OWP196648 PGL196641:PGL196648 PQH196641:PQH196648 QAD196641:QAD196648 QJZ196641:QJZ196648 QTV196641:QTV196648 RDR196641:RDR196648 RNN196641:RNN196648 RXJ196641:RXJ196648 SHF196641:SHF196648 SRB196641:SRB196648 TAX196641:TAX196648 TKT196641:TKT196648 TUP196641:TUP196648 UEL196641:UEL196648 UOH196641:UOH196648 UYD196641:UYD196648 VHZ196641:VHZ196648 VRV196641:VRV196648 WBR196641:WBR196648 WLN196641:WLN196648 WVJ196641:WVJ196648 B262177:B262184 IX262177:IX262184 ST262177:ST262184 ACP262177:ACP262184 AML262177:AML262184 AWH262177:AWH262184 BGD262177:BGD262184 BPZ262177:BPZ262184 BZV262177:BZV262184 CJR262177:CJR262184 CTN262177:CTN262184 DDJ262177:DDJ262184 DNF262177:DNF262184 DXB262177:DXB262184 EGX262177:EGX262184 EQT262177:EQT262184 FAP262177:FAP262184 FKL262177:FKL262184 FUH262177:FUH262184 GED262177:GED262184 GNZ262177:GNZ262184 GXV262177:GXV262184 HHR262177:HHR262184 HRN262177:HRN262184 IBJ262177:IBJ262184 ILF262177:ILF262184 IVB262177:IVB262184 JEX262177:JEX262184 JOT262177:JOT262184 JYP262177:JYP262184 KIL262177:KIL262184 KSH262177:KSH262184 LCD262177:LCD262184 LLZ262177:LLZ262184 LVV262177:LVV262184 MFR262177:MFR262184 MPN262177:MPN262184 MZJ262177:MZJ262184 NJF262177:NJF262184 NTB262177:NTB262184 OCX262177:OCX262184 OMT262177:OMT262184 OWP262177:OWP262184 PGL262177:PGL262184 PQH262177:PQH262184 QAD262177:QAD262184 QJZ262177:QJZ262184 QTV262177:QTV262184 RDR262177:RDR262184 RNN262177:RNN262184 RXJ262177:RXJ262184 SHF262177:SHF262184 SRB262177:SRB262184 TAX262177:TAX262184 TKT262177:TKT262184 TUP262177:TUP262184 UEL262177:UEL262184 UOH262177:UOH262184 UYD262177:UYD262184 VHZ262177:VHZ262184 VRV262177:VRV262184 WBR262177:WBR262184 WLN262177:WLN262184 WVJ262177:WVJ262184 B327713:B327720 IX327713:IX327720 ST327713:ST327720 ACP327713:ACP327720 AML327713:AML327720 AWH327713:AWH327720 BGD327713:BGD327720 BPZ327713:BPZ327720 BZV327713:BZV327720 CJR327713:CJR327720 CTN327713:CTN327720 DDJ327713:DDJ327720 DNF327713:DNF327720 DXB327713:DXB327720 EGX327713:EGX327720 EQT327713:EQT327720 FAP327713:FAP327720 FKL327713:FKL327720 FUH327713:FUH327720 GED327713:GED327720 GNZ327713:GNZ327720 GXV327713:GXV327720 HHR327713:HHR327720 HRN327713:HRN327720 IBJ327713:IBJ327720 ILF327713:ILF327720 IVB327713:IVB327720 JEX327713:JEX327720 JOT327713:JOT327720 JYP327713:JYP327720 KIL327713:KIL327720 KSH327713:KSH327720 LCD327713:LCD327720 LLZ327713:LLZ327720 LVV327713:LVV327720 MFR327713:MFR327720 MPN327713:MPN327720 MZJ327713:MZJ327720 NJF327713:NJF327720 NTB327713:NTB327720 OCX327713:OCX327720 OMT327713:OMT327720 OWP327713:OWP327720 PGL327713:PGL327720 PQH327713:PQH327720 QAD327713:QAD327720 QJZ327713:QJZ327720 QTV327713:QTV327720 RDR327713:RDR327720 RNN327713:RNN327720 RXJ327713:RXJ327720 SHF327713:SHF327720 SRB327713:SRB327720 TAX327713:TAX327720 TKT327713:TKT327720 TUP327713:TUP327720 UEL327713:UEL327720 UOH327713:UOH327720 UYD327713:UYD327720 VHZ327713:VHZ327720 VRV327713:VRV327720 WBR327713:WBR327720 WLN327713:WLN327720 WVJ327713:WVJ327720 B393249:B393256 IX393249:IX393256 ST393249:ST393256 ACP393249:ACP393256 AML393249:AML393256 AWH393249:AWH393256 BGD393249:BGD393256 BPZ393249:BPZ393256 BZV393249:BZV393256 CJR393249:CJR393256 CTN393249:CTN393256 DDJ393249:DDJ393256 DNF393249:DNF393256 DXB393249:DXB393256 EGX393249:EGX393256 EQT393249:EQT393256 FAP393249:FAP393256 FKL393249:FKL393256 FUH393249:FUH393256 GED393249:GED393256 GNZ393249:GNZ393256 GXV393249:GXV393256 HHR393249:HHR393256 HRN393249:HRN393256 IBJ393249:IBJ393256 ILF393249:ILF393256 IVB393249:IVB393256 JEX393249:JEX393256 JOT393249:JOT393256 JYP393249:JYP393256 KIL393249:KIL393256 KSH393249:KSH393256 LCD393249:LCD393256 LLZ393249:LLZ393256 LVV393249:LVV393256 MFR393249:MFR393256 MPN393249:MPN393256 MZJ393249:MZJ393256 NJF393249:NJF393256 NTB393249:NTB393256 OCX393249:OCX393256 OMT393249:OMT393256 OWP393249:OWP393256 PGL393249:PGL393256 PQH393249:PQH393256 QAD393249:QAD393256 QJZ393249:QJZ393256 QTV393249:QTV393256 RDR393249:RDR393256 RNN393249:RNN393256 RXJ393249:RXJ393256 SHF393249:SHF393256 SRB393249:SRB393256 TAX393249:TAX393256 TKT393249:TKT393256 TUP393249:TUP393256 UEL393249:UEL393256 UOH393249:UOH393256 UYD393249:UYD393256 VHZ393249:VHZ393256 VRV393249:VRV393256 WBR393249:WBR393256 WLN393249:WLN393256 WVJ393249:WVJ393256 B458785:B458792 IX458785:IX458792 ST458785:ST458792 ACP458785:ACP458792 AML458785:AML458792 AWH458785:AWH458792 BGD458785:BGD458792 BPZ458785:BPZ458792 BZV458785:BZV458792 CJR458785:CJR458792 CTN458785:CTN458792 DDJ458785:DDJ458792 DNF458785:DNF458792 DXB458785:DXB458792 EGX458785:EGX458792 EQT458785:EQT458792 FAP458785:FAP458792 FKL458785:FKL458792 FUH458785:FUH458792 GED458785:GED458792 GNZ458785:GNZ458792 GXV458785:GXV458792 HHR458785:HHR458792 HRN458785:HRN458792 IBJ458785:IBJ458792 ILF458785:ILF458792 IVB458785:IVB458792 JEX458785:JEX458792 JOT458785:JOT458792 JYP458785:JYP458792 KIL458785:KIL458792 KSH458785:KSH458792 LCD458785:LCD458792 LLZ458785:LLZ458792 LVV458785:LVV458792 MFR458785:MFR458792 MPN458785:MPN458792 MZJ458785:MZJ458792 NJF458785:NJF458792 NTB458785:NTB458792 OCX458785:OCX458792 OMT458785:OMT458792 OWP458785:OWP458792 PGL458785:PGL458792 PQH458785:PQH458792 QAD458785:QAD458792 QJZ458785:QJZ458792 QTV458785:QTV458792 RDR458785:RDR458792 RNN458785:RNN458792 RXJ458785:RXJ458792 SHF458785:SHF458792 SRB458785:SRB458792 TAX458785:TAX458792 TKT458785:TKT458792 TUP458785:TUP458792 UEL458785:UEL458792 UOH458785:UOH458792 UYD458785:UYD458792 VHZ458785:VHZ458792 VRV458785:VRV458792 WBR458785:WBR458792 WLN458785:WLN458792 WVJ458785:WVJ458792 B524321:B524328 IX524321:IX524328 ST524321:ST524328 ACP524321:ACP524328 AML524321:AML524328 AWH524321:AWH524328 BGD524321:BGD524328 BPZ524321:BPZ524328 BZV524321:BZV524328 CJR524321:CJR524328 CTN524321:CTN524328 DDJ524321:DDJ524328 DNF524321:DNF524328 DXB524321:DXB524328 EGX524321:EGX524328 EQT524321:EQT524328 FAP524321:FAP524328 FKL524321:FKL524328 FUH524321:FUH524328 GED524321:GED524328 GNZ524321:GNZ524328 GXV524321:GXV524328 HHR524321:HHR524328 HRN524321:HRN524328 IBJ524321:IBJ524328 ILF524321:ILF524328 IVB524321:IVB524328 JEX524321:JEX524328 JOT524321:JOT524328 JYP524321:JYP524328 KIL524321:KIL524328 KSH524321:KSH524328 LCD524321:LCD524328 LLZ524321:LLZ524328 LVV524321:LVV524328 MFR524321:MFR524328 MPN524321:MPN524328 MZJ524321:MZJ524328 NJF524321:NJF524328 NTB524321:NTB524328 OCX524321:OCX524328 OMT524321:OMT524328 OWP524321:OWP524328 PGL524321:PGL524328 PQH524321:PQH524328 QAD524321:QAD524328 QJZ524321:QJZ524328 QTV524321:QTV524328 RDR524321:RDR524328 RNN524321:RNN524328 RXJ524321:RXJ524328 SHF524321:SHF524328 SRB524321:SRB524328 TAX524321:TAX524328 TKT524321:TKT524328 TUP524321:TUP524328 UEL524321:UEL524328 UOH524321:UOH524328 UYD524321:UYD524328 VHZ524321:VHZ524328 VRV524321:VRV524328 WBR524321:WBR524328 WLN524321:WLN524328 WVJ524321:WVJ524328 B589857:B589864 IX589857:IX589864 ST589857:ST589864 ACP589857:ACP589864 AML589857:AML589864 AWH589857:AWH589864 BGD589857:BGD589864 BPZ589857:BPZ589864 BZV589857:BZV589864 CJR589857:CJR589864 CTN589857:CTN589864 DDJ589857:DDJ589864 DNF589857:DNF589864 DXB589857:DXB589864 EGX589857:EGX589864 EQT589857:EQT589864 FAP589857:FAP589864 FKL589857:FKL589864 FUH589857:FUH589864 GED589857:GED589864 GNZ589857:GNZ589864 GXV589857:GXV589864 HHR589857:HHR589864 HRN589857:HRN589864 IBJ589857:IBJ589864 ILF589857:ILF589864 IVB589857:IVB589864 JEX589857:JEX589864 JOT589857:JOT589864 JYP589857:JYP589864 KIL589857:KIL589864 KSH589857:KSH589864 LCD589857:LCD589864 LLZ589857:LLZ589864 LVV589857:LVV589864 MFR589857:MFR589864 MPN589857:MPN589864 MZJ589857:MZJ589864 NJF589857:NJF589864 NTB589857:NTB589864 OCX589857:OCX589864 OMT589857:OMT589864 OWP589857:OWP589864 PGL589857:PGL589864 PQH589857:PQH589864 QAD589857:QAD589864 QJZ589857:QJZ589864 QTV589857:QTV589864 RDR589857:RDR589864 RNN589857:RNN589864 RXJ589857:RXJ589864 SHF589857:SHF589864 SRB589857:SRB589864 TAX589857:TAX589864 TKT589857:TKT589864 TUP589857:TUP589864 UEL589857:UEL589864 UOH589857:UOH589864 UYD589857:UYD589864 VHZ589857:VHZ589864 VRV589857:VRV589864 WBR589857:WBR589864 WLN589857:WLN589864 WVJ589857:WVJ589864 B655393:B655400 IX655393:IX655400 ST655393:ST655400 ACP655393:ACP655400 AML655393:AML655400 AWH655393:AWH655400 BGD655393:BGD655400 BPZ655393:BPZ655400 BZV655393:BZV655400 CJR655393:CJR655400 CTN655393:CTN655400 DDJ655393:DDJ655400 DNF655393:DNF655400 DXB655393:DXB655400 EGX655393:EGX655400 EQT655393:EQT655400 FAP655393:FAP655400 FKL655393:FKL655400 FUH655393:FUH655400 GED655393:GED655400 GNZ655393:GNZ655400 GXV655393:GXV655400 HHR655393:HHR655400 HRN655393:HRN655400 IBJ655393:IBJ655400 ILF655393:ILF655400 IVB655393:IVB655400 JEX655393:JEX655400 JOT655393:JOT655400 JYP655393:JYP655400 KIL655393:KIL655400 KSH655393:KSH655400 LCD655393:LCD655400 LLZ655393:LLZ655400 LVV655393:LVV655400 MFR655393:MFR655400 MPN655393:MPN655400 MZJ655393:MZJ655400 NJF655393:NJF655400 NTB655393:NTB655400 OCX655393:OCX655400 OMT655393:OMT655400 OWP655393:OWP655400 PGL655393:PGL655400 PQH655393:PQH655400 QAD655393:QAD655400 QJZ655393:QJZ655400 QTV655393:QTV655400 RDR655393:RDR655400 RNN655393:RNN655400 RXJ655393:RXJ655400 SHF655393:SHF655400 SRB655393:SRB655400 TAX655393:TAX655400 TKT655393:TKT655400 TUP655393:TUP655400 UEL655393:UEL655400 UOH655393:UOH655400 UYD655393:UYD655400 VHZ655393:VHZ655400 VRV655393:VRV655400 WBR655393:WBR655400 WLN655393:WLN655400 WVJ655393:WVJ655400 B720929:B720936 IX720929:IX720936 ST720929:ST720936 ACP720929:ACP720936 AML720929:AML720936 AWH720929:AWH720936 BGD720929:BGD720936 BPZ720929:BPZ720936 BZV720929:BZV720936 CJR720929:CJR720936 CTN720929:CTN720936 DDJ720929:DDJ720936 DNF720929:DNF720936 DXB720929:DXB720936 EGX720929:EGX720936 EQT720929:EQT720936 FAP720929:FAP720936 FKL720929:FKL720936 FUH720929:FUH720936 GED720929:GED720936 GNZ720929:GNZ720936 GXV720929:GXV720936 HHR720929:HHR720936 HRN720929:HRN720936 IBJ720929:IBJ720936 ILF720929:ILF720936 IVB720929:IVB720936 JEX720929:JEX720936 JOT720929:JOT720936 JYP720929:JYP720936 KIL720929:KIL720936 KSH720929:KSH720936 LCD720929:LCD720936 LLZ720929:LLZ720936 LVV720929:LVV720936 MFR720929:MFR720936 MPN720929:MPN720936 MZJ720929:MZJ720936 NJF720929:NJF720936 NTB720929:NTB720936 OCX720929:OCX720936 OMT720929:OMT720936 OWP720929:OWP720936 PGL720929:PGL720936 PQH720929:PQH720936 QAD720929:QAD720936 QJZ720929:QJZ720936 QTV720929:QTV720936 RDR720929:RDR720936 RNN720929:RNN720936 RXJ720929:RXJ720936 SHF720929:SHF720936 SRB720929:SRB720936 TAX720929:TAX720936 TKT720929:TKT720936 TUP720929:TUP720936 UEL720929:UEL720936 UOH720929:UOH720936 UYD720929:UYD720936 VHZ720929:VHZ720936 VRV720929:VRV720936 WBR720929:WBR720936 WLN720929:WLN720936 WVJ720929:WVJ720936 B786465:B786472 IX786465:IX786472 ST786465:ST786472 ACP786465:ACP786472 AML786465:AML786472 AWH786465:AWH786472 BGD786465:BGD786472 BPZ786465:BPZ786472 BZV786465:BZV786472 CJR786465:CJR786472 CTN786465:CTN786472 DDJ786465:DDJ786472 DNF786465:DNF786472 DXB786465:DXB786472 EGX786465:EGX786472 EQT786465:EQT786472 FAP786465:FAP786472 FKL786465:FKL786472 FUH786465:FUH786472 GED786465:GED786472 GNZ786465:GNZ786472 GXV786465:GXV786472 HHR786465:HHR786472 HRN786465:HRN786472 IBJ786465:IBJ786472 ILF786465:ILF786472 IVB786465:IVB786472 JEX786465:JEX786472 JOT786465:JOT786472 JYP786465:JYP786472 KIL786465:KIL786472 KSH786465:KSH786472 LCD786465:LCD786472 LLZ786465:LLZ786472 LVV786465:LVV786472 MFR786465:MFR786472 MPN786465:MPN786472 MZJ786465:MZJ786472 NJF786465:NJF786472 NTB786465:NTB786472 OCX786465:OCX786472 OMT786465:OMT786472 OWP786465:OWP786472 PGL786465:PGL786472 PQH786465:PQH786472 QAD786465:QAD786472 QJZ786465:QJZ786472 QTV786465:QTV786472 RDR786465:RDR786472 RNN786465:RNN786472 RXJ786465:RXJ786472 SHF786465:SHF786472 SRB786465:SRB786472 TAX786465:TAX786472 TKT786465:TKT786472 TUP786465:TUP786472 UEL786465:UEL786472 UOH786465:UOH786472 UYD786465:UYD786472 VHZ786465:VHZ786472 VRV786465:VRV786472 WBR786465:WBR786472 WLN786465:WLN786472 WVJ786465:WVJ786472 B852001:B852008 IX852001:IX852008 ST852001:ST852008 ACP852001:ACP852008 AML852001:AML852008 AWH852001:AWH852008 BGD852001:BGD852008 BPZ852001:BPZ852008 BZV852001:BZV852008 CJR852001:CJR852008 CTN852001:CTN852008 DDJ852001:DDJ852008 DNF852001:DNF852008 DXB852001:DXB852008 EGX852001:EGX852008 EQT852001:EQT852008 FAP852001:FAP852008 FKL852001:FKL852008 FUH852001:FUH852008 GED852001:GED852008 GNZ852001:GNZ852008 GXV852001:GXV852008 HHR852001:HHR852008 HRN852001:HRN852008 IBJ852001:IBJ852008 ILF852001:ILF852008 IVB852001:IVB852008 JEX852001:JEX852008 JOT852001:JOT852008 JYP852001:JYP852008 KIL852001:KIL852008 KSH852001:KSH852008 LCD852001:LCD852008 LLZ852001:LLZ852008 LVV852001:LVV852008 MFR852001:MFR852008 MPN852001:MPN852008 MZJ852001:MZJ852008 NJF852001:NJF852008 NTB852001:NTB852008 OCX852001:OCX852008 OMT852001:OMT852008 OWP852001:OWP852008 PGL852001:PGL852008 PQH852001:PQH852008 QAD852001:QAD852008 QJZ852001:QJZ852008 QTV852001:QTV852008 RDR852001:RDR852008 RNN852001:RNN852008 RXJ852001:RXJ852008 SHF852001:SHF852008 SRB852001:SRB852008 TAX852001:TAX852008 TKT852001:TKT852008 TUP852001:TUP852008 UEL852001:UEL852008 UOH852001:UOH852008 UYD852001:UYD852008 VHZ852001:VHZ852008 VRV852001:VRV852008 WBR852001:WBR852008 WLN852001:WLN852008 WVJ852001:WVJ852008 B917537:B917544 IX917537:IX917544 ST917537:ST917544 ACP917537:ACP917544 AML917537:AML917544 AWH917537:AWH917544 BGD917537:BGD917544 BPZ917537:BPZ917544 BZV917537:BZV917544 CJR917537:CJR917544 CTN917537:CTN917544 DDJ917537:DDJ917544 DNF917537:DNF917544 DXB917537:DXB917544 EGX917537:EGX917544 EQT917537:EQT917544 FAP917537:FAP917544 FKL917537:FKL917544 FUH917537:FUH917544 GED917537:GED917544 GNZ917537:GNZ917544 GXV917537:GXV917544 HHR917537:HHR917544 HRN917537:HRN917544 IBJ917537:IBJ917544 ILF917537:ILF917544 IVB917537:IVB917544 JEX917537:JEX917544 JOT917537:JOT917544 JYP917537:JYP917544 KIL917537:KIL917544 KSH917537:KSH917544 LCD917537:LCD917544 LLZ917537:LLZ917544 LVV917537:LVV917544 MFR917537:MFR917544 MPN917537:MPN917544 MZJ917537:MZJ917544 NJF917537:NJF917544 NTB917537:NTB917544 OCX917537:OCX917544 OMT917537:OMT917544 OWP917537:OWP917544 PGL917537:PGL917544 PQH917537:PQH917544 QAD917537:QAD917544 QJZ917537:QJZ917544 QTV917537:QTV917544 RDR917537:RDR917544 RNN917537:RNN917544 RXJ917537:RXJ917544 SHF917537:SHF917544 SRB917537:SRB917544 TAX917537:TAX917544 TKT917537:TKT917544 TUP917537:TUP917544 UEL917537:UEL917544 UOH917537:UOH917544 UYD917537:UYD917544 VHZ917537:VHZ917544 VRV917537:VRV917544 WBR917537:WBR917544 WLN917537:WLN917544 WVJ917537:WVJ917544 B983073:B983080 IX983073:IX983080 ST983073:ST983080 ACP983073:ACP983080 AML983073:AML983080 AWH983073:AWH983080 BGD983073:BGD983080 BPZ983073:BPZ983080 BZV983073:BZV983080 CJR983073:CJR983080 CTN983073:CTN983080 DDJ983073:DDJ983080 DNF983073:DNF983080 DXB983073:DXB983080 EGX983073:EGX983080 EQT983073:EQT983080 FAP983073:FAP983080 FKL983073:FKL983080 FUH983073:FUH983080 GED983073:GED983080 GNZ983073:GNZ983080 GXV983073:GXV983080 HHR983073:HHR983080 HRN983073:HRN983080 IBJ983073:IBJ983080 ILF983073:ILF983080 IVB983073:IVB983080 JEX983073:JEX983080 JOT983073:JOT983080 JYP983073:JYP983080 KIL983073:KIL983080 KSH983073:KSH983080 LCD983073:LCD983080 LLZ983073:LLZ983080 LVV983073:LVV983080 MFR983073:MFR983080 MPN983073:MPN983080 MZJ983073:MZJ983080 NJF983073:NJF983080 NTB983073:NTB983080 OCX983073:OCX983080 OMT983073:OMT983080 OWP983073:OWP983080 PGL983073:PGL983080 PQH983073:PQH983080 QAD983073:QAD983080 QJZ983073:QJZ983080 QTV983073:QTV983080 RDR983073:RDR983080 RNN983073:RNN983080 RXJ983073:RXJ983080 SHF983073:SHF983080 SRB983073:SRB983080 TAX983073:TAX983080 TKT983073:TKT983080 TUP983073:TUP983080 UEL983073:UEL983080 UOH983073:UOH983080 UYD983073:UYD983080 VHZ983073:VHZ983080 VRV983073:VRV983080 WBR983073:WBR983080 WLN983073:WLN983080 WVJ983073:WVJ983080">
      <formula1>Valore</formula1>
    </dataValidation>
  </dataValidations>
  <pageMargins left="0.7" right="0.7" top="0.75" bottom="0.75" header="0.3" footer="0.3"/>
  <pageSetup paperSize="9" scale="65"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6"/>
  <sheetViews>
    <sheetView topLeftCell="A15" workbookViewId="0">
      <selection activeCell="A25" sqref="A25:A28"/>
    </sheetView>
  </sheetViews>
  <sheetFormatPr defaultRowHeight="13.2" x14ac:dyDescent="0.3"/>
  <cols>
    <col min="1" max="1" width="42.44140625" style="103" customWidth="1"/>
    <col min="2" max="2" width="54.88671875" style="103" customWidth="1"/>
    <col min="3" max="3" width="10.109375" style="103" customWidth="1"/>
    <col min="4" max="4" width="8.88671875" style="103" hidden="1" customWidth="1"/>
    <col min="5" max="5" width="9.33203125" style="103" customWidth="1"/>
    <col min="6" max="10" width="16" style="103" customWidth="1"/>
    <col min="11" max="256" width="9.109375" style="103"/>
    <col min="257" max="257" width="42.44140625" style="103" customWidth="1"/>
    <col min="258" max="258" width="46.44140625" style="103" customWidth="1"/>
    <col min="259" max="259" width="10.109375" style="103" customWidth="1"/>
    <col min="260" max="260" width="8.88671875" style="103" customWidth="1"/>
    <col min="261" max="261" width="9.33203125" style="103" customWidth="1"/>
    <col min="262" max="266" width="16" style="103" customWidth="1"/>
    <col min="267" max="512" width="9.109375" style="103"/>
    <col min="513" max="513" width="42.44140625" style="103" customWidth="1"/>
    <col min="514" max="514" width="46.44140625" style="103" customWidth="1"/>
    <col min="515" max="515" width="10.109375" style="103" customWidth="1"/>
    <col min="516" max="516" width="8.88671875" style="103" customWidth="1"/>
    <col min="517" max="517" width="9.33203125" style="103" customWidth="1"/>
    <col min="518" max="522" width="16" style="103" customWidth="1"/>
    <col min="523" max="768" width="9.109375" style="103"/>
    <col min="769" max="769" width="42.44140625" style="103" customWidth="1"/>
    <col min="770" max="770" width="46.44140625" style="103" customWidth="1"/>
    <col min="771" max="771" width="10.109375" style="103" customWidth="1"/>
    <col min="772" max="772" width="8.88671875" style="103" customWidth="1"/>
    <col min="773" max="773" width="9.33203125" style="103" customWidth="1"/>
    <col min="774" max="778" width="16" style="103" customWidth="1"/>
    <col min="779" max="1024" width="9.109375" style="103"/>
    <col min="1025" max="1025" width="42.44140625" style="103" customWidth="1"/>
    <col min="1026" max="1026" width="46.44140625" style="103" customWidth="1"/>
    <col min="1027" max="1027" width="10.109375" style="103" customWidth="1"/>
    <col min="1028" max="1028" width="8.88671875" style="103" customWidth="1"/>
    <col min="1029" max="1029" width="9.33203125" style="103" customWidth="1"/>
    <col min="1030" max="1034" width="16" style="103" customWidth="1"/>
    <col min="1035" max="1280" width="9.109375" style="103"/>
    <col min="1281" max="1281" width="42.44140625" style="103" customWidth="1"/>
    <col min="1282" max="1282" width="46.44140625" style="103" customWidth="1"/>
    <col min="1283" max="1283" width="10.109375" style="103" customWidth="1"/>
    <col min="1284" max="1284" width="8.88671875" style="103" customWidth="1"/>
    <col min="1285" max="1285" width="9.33203125" style="103" customWidth="1"/>
    <col min="1286" max="1290" width="16" style="103" customWidth="1"/>
    <col min="1291" max="1536" width="9.109375" style="103"/>
    <col min="1537" max="1537" width="42.44140625" style="103" customWidth="1"/>
    <col min="1538" max="1538" width="46.44140625" style="103" customWidth="1"/>
    <col min="1539" max="1539" width="10.109375" style="103" customWidth="1"/>
    <col min="1540" max="1540" width="8.88671875" style="103" customWidth="1"/>
    <col min="1541" max="1541" width="9.33203125" style="103" customWidth="1"/>
    <col min="1542" max="1546" width="16" style="103" customWidth="1"/>
    <col min="1547" max="1792" width="9.109375" style="103"/>
    <col min="1793" max="1793" width="42.44140625" style="103" customWidth="1"/>
    <col min="1794" max="1794" width="46.44140625" style="103" customWidth="1"/>
    <col min="1795" max="1795" width="10.109375" style="103" customWidth="1"/>
    <col min="1796" max="1796" width="8.88671875" style="103" customWidth="1"/>
    <col min="1797" max="1797" width="9.33203125" style="103" customWidth="1"/>
    <col min="1798" max="1802" width="16" style="103" customWidth="1"/>
    <col min="1803" max="2048" width="9.109375" style="103"/>
    <col min="2049" max="2049" width="42.44140625" style="103" customWidth="1"/>
    <col min="2050" max="2050" width="46.44140625" style="103" customWidth="1"/>
    <col min="2051" max="2051" width="10.109375" style="103" customWidth="1"/>
    <col min="2052" max="2052" width="8.88671875" style="103" customWidth="1"/>
    <col min="2053" max="2053" width="9.33203125" style="103" customWidth="1"/>
    <col min="2054" max="2058" width="16" style="103" customWidth="1"/>
    <col min="2059" max="2304" width="9.109375" style="103"/>
    <col min="2305" max="2305" width="42.44140625" style="103" customWidth="1"/>
    <col min="2306" max="2306" width="46.44140625" style="103" customWidth="1"/>
    <col min="2307" max="2307" width="10.109375" style="103" customWidth="1"/>
    <col min="2308" max="2308" width="8.88671875" style="103" customWidth="1"/>
    <col min="2309" max="2309" width="9.33203125" style="103" customWidth="1"/>
    <col min="2310" max="2314" width="16" style="103" customWidth="1"/>
    <col min="2315" max="2560" width="9.109375" style="103"/>
    <col min="2561" max="2561" width="42.44140625" style="103" customWidth="1"/>
    <col min="2562" max="2562" width="46.44140625" style="103" customWidth="1"/>
    <col min="2563" max="2563" width="10.109375" style="103" customWidth="1"/>
    <col min="2564" max="2564" width="8.88671875" style="103" customWidth="1"/>
    <col min="2565" max="2565" width="9.33203125" style="103" customWidth="1"/>
    <col min="2566" max="2570" width="16" style="103" customWidth="1"/>
    <col min="2571" max="2816" width="9.109375" style="103"/>
    <col min="2817" max="2817" width="42.44140625" style="103" customWidth="1"/>
    <col min="2818" max="2818" width="46.44140625" style="103" customWidth="1"/>
    <col min="2819" max="2819" width="10.109375" style="103" customWidth="1"/>
    <col min="2820" max="2820" width="8.88671875" style="103" customWidth="1"/>
    <col min="2821" max="2821" width="9.33203125" style="103" customWidth="1"/>
    <col min="2822" max="2826" width="16" style="103" customWidth="1"/>
    <col min="2827" max="3072" width="9.109375" style="103"/>
    <col min="3073" max="3073" width="42.44140625" style="103" customWidth="1"/>
    <col min="3074" max="3074" width="46.44140625" style="103" customWidth="1"/>
    <col min="3075" max="3075" width="10.109375" style="103" customWidth="1"/>
    <col min="3076" max="3076" width="8.88671875" style="103" customWidth="1"/>
    <col min="3077" max="3077" width="9.33203125" style="103" customWidth="1"/>
    <col min="3078" max="3082" width="16" style="103" customWidth="1"/>
    <col min="3083" max="3328" width="9.109375" style="103"/>
    <col min="3329" max="3329" width="42.44140625" style="103" customWidth="1"/>
    <col min="3330" max="3330" width="46.44140625" style="103" customWidth="1"/>
    <col min="3331" max="3331" width="10.109375" style="103" customWidth="1"/>
    <col min="3332" max="3332" width="8.88671875" style="103" customWidth="1"/>
    <col min="3333" max="3333" width="9.33203125" style="103" customWidth="1"/>
    <col min="3334" max="3338" width="16" style="103" customWidth="1"/>
    <col min="3339" max="3584" width="9.109375" style="103"/>
    <col min="3585" max="3585" width="42.44140625" style="103" customWidth="1"/>
    <col min="3586" max="3586" width="46.44140625" style="103" customWidth="1"/>
    <col min="3587" max="3587" width="10.109375" style="103" customWidth="1"/>
    <col min="3588" max="3588" width="8.88671875" style="103" customWidth="1"/>
    <col min="3589" max="3589" width="9.33203125" style="103" customWidth="1"/>
    <col min="3590" max="3594" width="16" style="103" customWidth="1"/>
    <col min="3595" max="3840" width="9.109375" style="103"/>
    <col min="3841" max="3841" width="42.44140625" style="103" customWidth="1"/>
    <col min="3842" max="3842" width="46.44140625" style="103" customWidth="1"/>
    <col min="3843" max="3843" width="10.109375" style="103" customWidth="1"/>
    <col min="3844" max="3844" width="8.88671875" style="103" customWidth="1"/>
    <col min="3845" max="3845" width="9.33203125" style="103" customWidth="1"/>
    <col min="3846" max="3850" width="16" style="103" customWidth="1"/>
    <col min="3851" max="4096" width="9.109375" style="103"/>
    <col min="4097" max="4097" width="42.44140625" style="103" customWidth="1"/>
    <col min="4098" max="4098" width="46.44140625" style="103" customWidth="1"/>
    <col min="4099" max="4099" width="10.109375" style="103" customWidth="1"/>
    <col min="4100" max="4100" width="8.88671875" style="103" customWidth="1"/>
    <col min="4101" max="4101" width="9.33203125" style="103" customWidth="1"/>
    <col min="4102" max="4106" width="16" style="103" customWidth="1"/>
    <col min="4107" max="4352" width="9.109375" style="103"/>
    <col min="4353" max="4353" width="42.44140625" style="103" customWidth="1"/>
    <col min="4354" max="4354" width="46.44140625" style="103" customWidth="1"/>
    <col min="4355" max="4355" width="10.109375" style="103" customWidth="1"/>
    <col min="4356" max="4356" width="8.88671875" style="103" customWidth="1"/>
    <col min="4357" max="4357" width="9.33203125" style="103" customWidth="1"/>
    <col min="4358" max="4362" width="16" style="103" customWidth="1"/>
    <col min="4363" max="4608" width="9.109375" style="103"/>
    <col min="4609" max="4609" width="42.44140625" style="103" customWidth="1"/>
    <col min="4610" max="4610" width="46.44140625" style="103" customWidth="1"/>
    <col min="4611" max="4611" width="10.109375" style="103" customWidth="1"/>
    <col min="4612" max="4612" width="8.88671875" style="103" customWidth="1"/>
    <col min="4613" max="4613" width="9.33203125" style="103" customWidth="1"/>
    <col min="4614" max="4618" width="16" style="103" customWidth="1"/>
    <col min="4619" max="4864" width="9.109375" style="103"/>
    <col min="4865" max="4865" width="42.44140625" style="103" customWidth="1"/>
    <col min="4866" max="4866" width="46.44140625" style="103" customWidth="1"/>
    <col min="4867" max="4867" width="10.109375" style="103" customWidth="1"/>
    <col min="4868" max="4868" width="8.88671875" style="103" customWidth="1"/>
    <col min="4869" max="4869" width="9.33203125" style="103" customWidth="1"/>
    <col min="4870" max="4874" width="16" style="103" customWidth="1"/>
    <col min="4875" max="5120" width="9.109375" style="103"/>
    <col min="5121" max="5121" width="42.44140625" style="103" customWidth="1"/>
    <col min="5122" max="5122" width="46.44140625" style="103" customWidth="1"/>
    <col min="5123" max="5123" width="10.109375" style="103" customWidth="1"/>
    <col min="5124" max="5124" width="8.88671875" style="103" customWidth="1"/>
    <col min="5125" max="5125" width="9.33203125" style="103" customWidth="1"/>
    <col min="5126" max="5130" width="16" style="103" customWidth="1"/>
    <col min="5131" max="5376" width="9.109375" style="103"/>
    <col min="5377" max="5377" width="42.44140625" style="103" customWidth="1"/>
    <col min="5378" max="5378" width="46.44140625" style="103" customWidth="1"/>
    <col min="5379" max="5379" width="10.109375" style="103" customWidth="1"/>
    <col min="5380" max="5380" width="8.88671875" style="103" customWidth="1"/>
    <col min="5381" max="5381" width="9.33203125" style="103" customWidth="1"/>
    <col min="5382" max="5386" width="16" style="103" customWidth="1"/>
    <col min="5387" max="5632" width="9.109375" style="103"/>
    <col min="5633" max="5633" width="42.44140625" style="103" customWidth="1"/>
    <col min="5634" max="5634" width="46.44140625" style="103" customWidth="1"/>
    <col min="5635" max="5635" width="10.109375" style="103" customWidth="1"/>
    <col min="5636" max="5636" width="8.88671875" style="103" customWidth="1"/>
    <col min="5637" max="5637" width="9.33203125" style="103" customWidth="1"/>
    <col min="5638" max="5642" width="16" style="103" customWidth="1"/>
    <col min="5643" max="5888" width="9.109375" style="103"/>
    <col min="5889" max="5889" width="42.44140625" style="103" customWidth="1"/>
    <col min="5890" max="5890" width="46.44140625" style="103" customWidth="1"/>
    <col min="5891" max="5891" width="10.109375" style="103" customWidth="1"/>
    <col min="5892" max="5892" width="8.88671875" style="103" customWidth="1"/>
    <col min="5893" max="5893" width="9.33203125" style="103" customWidth="1"/>
    <col min="5894" max="5898" width="16" style="103" customWidth="1"/>
    <col min="5899" max="6144" width="9.109375" style="103"/>
    <col min="6145" max="6145" width="42.44140625" style="103" customWidth="1"/>
    <col min="6146" max="6146" width="46.44140625" style="103" customWidth="1"/>
    <col min="6147" max="6147" width="10.109375" style="103" customWidth="1"/>
    <col min="6148" max="6148" width="8.88671875" style="103" customWidth="1"/>
    <col min="6149" max="6149" width="9.33203125" style="103" customWidth="1"/>
    <col min="6150" max="6154" width="16" style="103" customWidth="1"/>
    <col min="6155" max="6400" width="9.109375" style="103"/>
    <col min="6401" max="6401" width="42.44140625" style="103" customWidth="1"/>
    <col min="6402" max="6402" width="46.44140625" style="103" customWidth="1"/>
    <col min="6403" max="6403" width="10.109375" style="103" customWidth="1"/>
    <col min="6404" max="6404" width="8.88671875" style="103" customWidth="1"/>
    <col min="6405" max="6405" width="9.33203125" style="103" customWidth="1"/>
    <col min="6406" max="6410" width="16" style="103" customWidth="1"/>
    <col min="6411" max="6656" width="9.109375" style="103"/>
    <col min="6657" max="6657" width="42.44140625" style="103" customWidth="1"/>
    <col min="6658" max="6658" width="46.44140625" style="103" customWidth="1"/>
    <col min="6659" max="6659" width="10.109375" style="103" customWidth="1"/>
    <col min="6660" max="6660" width="8.88671875" style="103" customWidth="1"/>
    <col min="6661" max="6661" width="9.33203125" style="103" customWidth="1"/>
    <col min="6662" max="6666" width="16" style="103" customWidth="1"/>
    <col min="6667" max="6912" width="9.109375" style="103"/>
    <col min="6913" max="6913" width="42.44140625" style="103" customWidth="1"/>
    <col min="6914" max="6914" width="46.44140625" style="103" customWidth="1"/>
    <col min="6915" max="6915" width="10.109375" style="103" customWidth="1"/>
    <col min="6916" max="6916" width="8.88671875" style="103" customWidth="1"/>
    <col min="6917" max="6917" width="9.33203125" style="103" customWidth="1"/>
    <col min="6918" max="6922" width="16" style="103" customWidth="1"/>
    <col min="6923" max="7168" width="9.109375" style="103"/>
    <col min="7169" max="7169" width="42.44140625" style="103" customWidth="1"/>
    <col min="7170" max="7170" width="46.44140625" style="103" customWidth="1"/>
    <col min="7171" max="7171" width="10.109375" style="103" customWidth="1"/>
    <col min="7172" max="7172" width="8.88671875" style="103" customWidth="1"/>
    <col min="7173" max="7173" width="9.33203125" style="103" customWidth="1"/>
    <col min="7174" max="7178" width="16" style="103" customWidth="1"/>
    <col min="7179" max="7424" width="9.109375" style="103"/>
    <col min="7425" max="7425" width="42.44140625" style="103" customWidth="1"/>
    <col min="7426" max="7426" width="46.44140625" style="103" customWidth="1"/>
    <col min="7427" max="7427" width="10.109375" style="103" customWidth="1"/>
    <col min="7428" max="7428" width="8.88671875" style="103" customWidth="1"/>
    <col min="7429" max="7429" width="9.33203125" style="103" customWidth="1"/>
    <col min="7430" max="7434" width="16" style="103" customWidth="1"/>
    <col min="7435" max="7680" width="9.109375" style="103"/>
    <col min="7681" max="7681" width="42.44140625" style="103" customWidth="1"/>
    <col min="7682" max="7682" width="46.44140625" style="103" customWidth="1"/>
    <col min="7683" max="7683" width="10.109375" style="103" customWidth="1"/>
    <col min="7684" max="7684" width="8.88671875" style="103" customWidth="1"/>
    <col min="7685" max="7685" width="9.33203125" style="103" customWidth="1"/>
    <col min="7686" max="7690" width="16" style="103" customWidth="1"/>
    <col min="7691" max="7936" width="9.109375" style="103"/>
    <col min="7937" max="7937" width="42.44140625" style="103" customWidth="1"/>
    <col min="7938" max="7938" width="46.44140625" style="103" customWidth="1"/>
    <col min="7939" max="7939" width="10.109375" style="103" customWidth="1"/>
    <col min="7940" max="7940" width="8.88671875" style="103" customWidth="1"/>
    <col min="7941" max="7941" width="9.33203125" style="103" customWidth="1"/>
    <col min="7942" max="7946" width="16" style="103" customWidth="1"/>
    <col min="7947" max="8192" width="9.109375" style="103"/>
    <col min="8193" max="8193" width="42.44140625" style="103" customWidth="1"/>
    <col min="8194" max="8194" width="46.44140625" style="103" customWidth="1"/>
    <col min="8195" max="8195" width="10.109375" style="103" customWidth="1"/>
    <col min="8196" max="8196" width="8.88671875" style="103" customWidth="1"/>
    <col min="8197" max="8197" width="9.33203125" style="103" customWidth="1"/>
    <col min="8198" max="8202" width="16" style="103" customWidth="1"/>
    <col min="8203" max="8448" width="9.109375" style="103"/>
    <col min="8449" max="8449" width="42.44140625" style="103" customWidth="1"/>
    <col min="8450" max="8450" width="46.44140625" style="103" customWidth="1"/>
    <col min="8451" max="8451" width="10.109375" style="103" customWidth="1"/>
    <col min="8452" max="8452" width="8.88671875" style="103" customWidth="1"/>
    <col min="8453" max="8453" width="9.33203125" style="103" customWidth="1"/>
    <col min="8454" max="8458" width="16" style="103" customWidth="1"/>
    <col min="8459" max="8704" width="9.109375" style="103"/>
    <col min="8705" max="8705" width="42.44140625" style="103" customWidth="1"/>
    <col min="8706" max="8706" width="46.44140625" style="103" customWidth="1"/>
    <col min="8707" max="8707" width="10.109375" style="103" customWidth="1"/>
    <col min="8708" max="8708" width="8.88671875" style="103" customWidth="1"/>
    <col min="8709" max="8709" width="9.33203125" style="103" customWidth="1"/>
    <col min="8710" max="8714" width="16" style="103" customWidth="1"/>
    <col min="8715" max="8960" width="9.109375" style="103"/>
    <col min="8961" max="8961" width="42.44140625" style="103" customWidth="1"/>
    <col min="8962" max="8962" width="46.44140625" style="103" customWidth="1"/>
    <col min="8963" max="8963" width="10.109375" style="103" customWidth="1"/>
    <col min="8964" max="8964" width="8.88671875" style="103" customWidth="1"/>
    <col min="8965" max="8965" width="9.33203125" style="103" customWidth="1"/>
    <col min="8966" max="8970" width="16" style="103" customWidth="1"/>
    <col min="8971" max="9216" width="9.109375" style="103"/>
    <col min="9217" max="9217" width="42.44140625" style="103" customWidth="1"/>
    <col min="9218" max="9218" width="46.44140625" style="103" customWidth="1"/>
    <col min="9219" max="9219" width="10.109375" style="103" customWidth="1"/>
    <col min="9220" max="9220" width="8.88671875" style="103" customWidth="1"/>
    <col min="9221" max="9221" width="9.33203125" style="103" customWidth="1"/>
    <col min="9222" max="9226" width="16" style="103" customWidth="1"/>
    <col min="9227" max="9472" width="9.109375" style="103"/>
    <col min="9473" max="9473" width="42.44140625" style="103" customWidth="1"/>
    <col min="9474" max="9474" width="46.44140625" style="103" customWidth="1"/>
    <col min="9475" max="9475" width="10.109375" style="103" customWidth="1"/>
    <col min="9476" max="9476" width="8.88671875" style="103" customWidth="1"/>
    <col min="9477" max="9477" width="9.33203125" style="103" customWidth="1"/>
    <col min="9478" max="9482" width="16" style="103" customWidth="1"/>
    <col min="9483" max="9728" width="9.109375" style="103"/>
    <col min="9729" max="9729" width="42.44140625" style="103" customWidth="1"/>
    <col min="9730" max="9730" width="46.44140625" style="103" customWidth="1"/>
    <col min="9731" max="9731" width="10.109375" style="103" customWidth="1"/>
    <col min="9732" max="9732" width="8.88671875" style="103" customWidth="1"/>
    <col min="9733" max="9733" width="9.33203125" style="103" customWidth="1"/>
    <col min="9734" max="9738" width="16" style="103" customWidth="1"/>
    <col min="9739" max="9984" width="9.109375" style="103"/>
    <col min="9985" max="9985" width="42.44140625" style="103" customWidth="1"/>
    <col min="9986" max="9986" width="46.44140625" style="103" customWidth="1"/>
    <col min="9987" max="9987" width="10.109375" style="103" customWidth="1"/>
    <col min="9988" max="9988" width="8.88671875" style="103" customWidth="1"/>
    <col min="9989" max="9989" width="9.33203125" style="103" customWidth="1"/>
    <col min="9990" max="9994" width="16" style="103" customWidth="1"/>
    <col min="9995" max="10240" width="9.109375" style="103"/>
    <col min="10241" max="10241" width="42.44140625" style="103" customWidth="1"/>
    <col min="10242" max="10242" width="46.44140625" style="103" customWidth="1"/>
    <col min="10243" max="10243" width="10.109375" style="103" customWidth="1"/>
    <col min="10244" max="10244" width="8.88671875" style="103" customWidth="1"/>
    <col min="10245" max="10245" width="9.33203125" style="103" customWidth="1"/>
    <col min="10246" max="10250" width="16" style="103" customWidth="1"/>
    <col min="10251" max="10496" width="9.109375" style="103"/>
    <col min="10497" max="10497" width="42.44140625" style="103" customWidth="1"/>
    <col min="10498" max="10498" width="46.44140625" style="103" customWidth="1"/>
    <col min="10499" max="10499" width="10.109375" style="103" customWidth="1"/>
    <col min="10500" max="10500" width="8.88671875" style="103" customWidth="1"/>
    <col min="10501" max="10501" width="9.33203125" style="103" customWidth="1"/>
    <col min="10502" max="10506" width="16" style="103" customWidth="1"/>
    <col min="10507" max="10752" width="9.109375" style="103"/>
    <col min="10753" max="10753" width="42.44140625" style="103" customWidth="1"/>
    <col min="10754" max="10754" width="46.44140625" style="103" customWidth="1"/>
    <col min="10755" max="10755" width="10.109375" style="103" customWidth="1"/>
    <col min="10756" max="10756" width="8.88671875" style="103" customWidth="1"/>
    <col min="10757" max="10757" width="9.33203125" style="103" customWidth="1"/>
    <col min="10758" max="10762" width="16" style="103" customWidth="1"/>
    <col min="10763" max="11008" width="9.109375" style="103"/>
    <col min="11009" max="11009" width="42.44140625" style="103" customWidth="1"/>
    <col min="11010" max="11010" width="46.44140625" style="103" customWidth="1"/>
    <col min="11011" max="11011" width="10.109375" style="103" customWidth="1"/>
    <col min="11012" max="11012" width="8.88671875" style="103" customWidth="1"/>
    <col min="11013" max="11013" width="9.33203125" style="103" customWidth="1"/>
    <col min="11014" max="11018" width="16" style="103" customWidth="1"/>
    <col min="11019" max="11264" width="9.109375" style="103"/>
    <col min="11265" max="11265" width="42.44140625" style="103" customWidth="1"/>
    <col min="11266" max="11266" width="46.44140625" style="103" customWidth="1"/>
    <col min="11267" max="11267" width="10.109375" style="103" customWidth="1"/>
    <col min="11268" max="11268" width="8.88671875" style="103" customWidth="1"/>
    <col min="11269" max="11269" width="9.33203125" style="103" customWidth="1"/>
    <col min="11270" max="11274" width="16" style="103" customWidth="1"/>
    <col min="11275" max="11520" width="9.109375" style="103"/>
    <col min="11521" max="11521" width="42.44140625" style="103" customWidth="1"/>
    <col min="11522" max="11522" width="46.44140625" style="103" customWidth="1"/>
    <col min="11523" max="11523" width="10.109375" style="103" customWidth="1"/>
    <col min="11524" max="11524" width="8.88671875" style="103" customWidth="1"/>
    <col min="11525" max="11525" width="9.33203125" style="103" customWidth="1"/>
    <col min="11526" max="11530" width="16" style="103" customWidth="1"/>
    <col min="11531" max="11776" width="9.109375" style="103"/>
    <col min="11777" max="11777" width="42.44140625" style="103" customWidth="1"/>
    <col min="11778" max="11778" width="46.44140625" style="103" customWidth="1"/>
    <col min="11779" max="11779" width="10.109375" style="103" customWidth="1"/>
    <col min="11780" max="11780" width="8.88671875" style="103" customWidth="1"/>
    <col min="11781" max="11781" width="9.33203125" style="103" customWidth="1"/>
    <col min="11782" max="11786" width="16" style="103" customWidth="1"/>
    <col min="11787" max="12032" width="9.109375" style="103"/>
    <col min="12033" max="12033" width="42.44140625" style="103" customWidth="1"/>
    <col min="12034" max="12034" width="46.44140625" style="103" customWidth="1"/>
    <col min="12035" max="12035" width="10.109375" style="103" customWidth="1"/>
    <col min="12036" max="12036" width="8.88671875" style="103" customWidth="1"/>
    <col min="12037" max="12037" width="9.33203125" style="103" customWidth="1"/>
    <col min="12038" max="12042" width="16" style="103" customWidth="1"/>
    <col min="12043" max="12288" width="9.109375" style="103"/>
    <col min="12289" max="12289" width="42.44140625" style="103" customWidth="1"/>
    <col min="12290" max="12290" width="46.44140625" style="103" customWidth="1"/>
    <col min="12291" max="12291" width="10.109375" style="103" customWidth="1"/>
    <col min="12292" max="12292" width="8.88671875" style="103" customWidth="1"/>
    <col min="12293" max="12293" width="9.33203125" style="103" customWidth="1"/>
    <col min="12294" max="12298" width="16" style="103" customWidth="1"/>
    <col min="12299" max="12544" width="9.109375" style="103"/>
    <col min="12545" max="12545" width="42.44140625" style="103" customWidth="1"/>
    <col min="12546" max="12546" width="46.44140625" style="103" customWidth="1"/>
    <col min="12547" max="12547" width="10.109375" style="103" customWidth="1"/>
    <col min="12548" max="12548" width="8.88671875" style="103" customWidth="1"/>
    <col min="12549" max="12549" width="9.33203125" style="103" customWidth="1"/>
    <col min="12550" max="12554" width="16" style="103" customWidth="1"/>
    <col min="12555" max="12800" width="9.109375" style="103"/>
    <col min="12801" max="12801" width="42.44140625" style="103" customWidth="1"/>
    <col min="12802" max="12802" width="46.44140625" style="103" customWidth="1"/>
    <col min="12803" max="12803" width="10.109375" style="103" customWidth="1"/>
    <col min="12804" max="12804" width="8.88671875" style="103" customWidth="1"/>
    <col min="12805" max="12805" width="9.33203125" style="103" customWidth="1"/>
    <col min="12806" max="12810" width="16" style="103" customWidth="1"/>
    <col min="12811" max="13056" width="9.109375" style="103"/>
    <col min="13057" max="13057" width="42.44140625" style="103" customWidth="1"/>
    <col min="13058" max="13058" width="46.44140625" style="103" customWidth="1"/>
    <col min="13059" max="13059" width="10.109375" style="103" customWidth="1"/>
    <col min="13060" max="13060" width="8.88671875" style="103" customWidth="1"/>
    <col min="13061" max="13061" width="9.33203125" style="103" customWidth="1"/>
    <col min="13062" max="13066" width="16" style="103" customWidth="1"/>
    <col min="13067" max="13312" width="9.109375" style="103"/>
    <col min="13313" max="13313" width="42.44140625" style="103" customWidth="1"/>
    <col min="13314" max="13314" width="46.44140625" style="103" customWidth="1"/>
    <col min="13315" max="13315" width="10.109375" style="103" customWidth="1"/>
    <col min="13316" max="13316" width="8.88671875" style="103" customWidth="1"/>
    <col min="13317" max="13317" width="9.33203125" style="103" customWidth="1"/>
    <col min="13318" max="13322" width="16" style="103" customWidth="1"/>
    <col min="13323" max="13568" width="9.109375" style="103"/>
    <col min="13569" max="13569" width="42.44140625" style="103" customWidth="1"/>
    <col min="13570" max="13570" width="46.44140625" style="103" customWidth="1"/>
    <col min="13571" max="13571" width="10.109375" style="103" customWidth="1"/>
    <col min="13572" max="13572" width="8.88671875" style="103" customWidth="1"/>
    <col min="13573" max="13573" width="9.33203125" style="103" customWidth="1"/>
    <col min="13574" max="13578" width="16" style="103" customWidth="1"/>
    <col min="13579" max="13824" width="9.109375" style="103"/>
    <col min="13825" max="13825" width="42.44140625" style="103" customWidth="1"/>
    <col min="13826" max="13826" width="46.44140625" style="103" customWidth="1"/>
    <col min="13827" max="13827" width="10.109375" style="103" customWidth="1"/>
    <col min="13828" max="13828" width="8.88671875" style="103" customWidth="1"/>
    <col min="13829" max="13829" width="9.33203125" style="103" customWidth="1"/>
    <col min="13830" max="13834" width="16" style="103" customWidth="1"/>
    <col min="13835" max="14080" width="9.109375" style="103"/>
    <col min="14081" max="14081" width="42.44140625" style="103" customWidth="1"/>
    <col min="14082" max="14082" width="46.44140625" style="103" customWidth="1"/>
    <col min="14083" max="14083" width="10.109375" style="103" customWidth="1"/>
    <col min="14084" max="14084" width="8.88671875" style="103" customWidth="1"/>
    <col min="14085" max="14085" width="9.33203125" style="103" customWidth="1"/>
    <col min="14086" max="14090" width="16" style="103" customWidth="1"/>
    <col min="14091" max="14336" width="9.109375" style="103"/>
    <col min="14337" max="14337" width="42.44140625" style="103" customWidth="1"/>
    <col min="14338" max="14338" width="46.44140625" style="103" customWidth="1"/>
    <col min="14339" max="14339" width="10.109375" style="103" customWidth="1"/>
    <col min="14340" max="14340" width="8.88671875" style="103" customWidth="1"/>
    <col min="14341" max="14341" width="9.33203125" style="103" customWidth="1"/>
    <col min="14342" max="14346" width="16" style="103" customWidth="1"/>
    <col min="14347" max="14592" width="9.109375" style="103"/>
    <col min="14593" max="14593" width="42.44140625" style="103" customWidth="1"/>
    <col min="14594" max="14594" width="46.44140625" style="103" customWidth="1"/>
    <col min="14595" max="14595" width="10.109375" style="103" customWidth="1"/>
    <col min="14596" max="14596" width="8.88671875" style="103" customWidth="1"/>
    <col min="14597" max="14597" width="9.33203125" style="103" customWidth="1"/>
    <col min="14598" max="14602" width="16" style="103" customWidth="1"/>
    <col min="14603" max="14848" width="9.109375" style="103"/>
    <col min="14849" max="14849" width="42.44140625" style="103" customWidth="1"/>
    <col min="14850" max="14850" width="46.44140625" style="103" customWidth="1"/>
    <col min="14851" max="14851" width="10.109375" style="103" customWidth="1"/>
    <col min="14852" max="14852" width="8.88671875" style="103" customWidth="1"/>
    <col min="14853" max="14853" width="9.33203125" style="103" customWidth="1"/>
    <col min="14854" max="14858" width="16" style="103" customWidth="1"/>
    <col min="14859" max="15104" width="9.109375" style="103"/>
    <col min="15105" max="15105" width="42.44140625" style="103" customWidth="1"/>
    <col min="15106" max="15106" width="46.44140625" style="103" customWidth="1"/>
    <col min="15107" max="15107" width="10.109375" style="103" customWidth="1"/>
    <col min="15108" max="15108" width="8.88671875" style="103" customWidth="1"/>
    <col min="15109" max="15109" width="9.33203125" style="103" customWidth="1"/>
    <col min="15110" max="15114" width="16" style="103" customWidth="1"/>
    <col min="15115" max="15360" width="9.109375" style="103"/>
    <col min="15361" max="15361" width="42.44140625" style="103" customWidth="1"/>
    <col min="15362" max="15362" width="46.44140625" style="103" customWidth="1"/>
    <col min="15363" max="15363" width="10.109375" style="103" customWidth="1"/>
    <col min="15364" max="15364" width="8.88671875" style="103" customWidth="1"/>
    <col min="15365" max="15365" width="9.33203125" style="103" customWidth="1"/>
    <col min="15366" max="15370" width="16" style="103" customWidth="1"/>
    <col min="15371" max="15616" width="9.109375" style="103"/>
    <col min="15617" max="15617" width="42.44140625" style="103" customWidth="1"/>
    <col min="15618" max="15618" width="46.44140625" style="103" customWidth="1"/>
    <col min="15619" max="15619" width="10.109375" style="103" customWidth="1"/>
    <col min="15620" max="15620" width="8.88671875" style="103" customWidth="1"/>
    <col min="15621" max="15621" width="9.33203125" style="103" customWidth="1"/>
    <col min="15622" max="15626" width="16" style="103" customWidth="1"/>
    <col min="15627" max="15872" width="9.109375" style="103"/>
    <col min="15873" max="15873" width="42.44140625" style="103" customWidth="1"/>
    <col min="15874" max="15874" width="46.44140625" style="103" customWidth="1"/>
    <col min="15875" max="15875" width="10.109375" style="103" customWidth="1"/>
    <col min="15876" max="15876" width="8.88671875" style="103" customWidth="1"/>
    <col min="15877" max="15877" width="9.33203125" style="103" customWidth="1"/>
    <col min="15878" max="15882" width="16" style="103" customWidth="1"/>
    <col min="15883" max="16128" width="9.109375" style="103"/>
    <col min="16129" max="16129" width="42.44140625" style="103" customWidth="1"/>
    <col min="16130" max="16130" width="46.44140625" style="103" customWidth="1"/>
    <col min="16131" max="16131" width="10.109375" style="103" customWidth="1"/>
    <col min="16132" max="16132" width="8.88671875" style="103" customWidth="1"/>
    <col min="16133" max="16133" width="9.33203125" style="103" customWidth="1"/>
    <col min="16134" max="16138" width="16" style="103" customWidth="1"/>
    <col min="16139" max="16384" width="9.109375" style="103"/>
  </cols>
  <sheetData>
    <row r="1" spans="1:10" s="87" customFormat="1" ht="21.75" customHeight="1" x14ac:dyDescent="0.3">
      <c r="A1" s="368" t="s">
        <v>383</v>
      </c>
      <c r="B1" s="369"/>
      <c r="C1" s="369"/>
      <c r="D1" s="369"/>
      <c r="E1" s="369"/>
      <c r="F1" s="369"/>
      <c r="G1" s="369"/>
      <c r="H1" s="369"/>
      <c r="I1" s="369"/>
      <c r="J1" s="370"/>
    </row>
    <row r="2" spans="1:10" s="87" customFormat="1" ht="19.5" customHeight="1" x14ac:dyDescent="0.3">
      <c r="A2" s="88" t="s">
        <v>1</v>
      </c>
      <c r="B2" s="89">
        <f>'[1]1'!B2</f>
        <v>0</v>
      </c>
      <c r="C2" s="90"/>
      <c r="D2" s="90"/>
      <c r="E2" s="90"/>
      <c r="F2" s="91" t="s">
        <v>346</v>
      </c>
      <c r="G2" s="91" t="s">
        <v>347</v>
      </c>
      <c r="H2" s="90"/>
      <c r="I2" s="91" t="s">
        <v>348</v>
      </c>
      <c r="J2" s="92"/>
    </row>
    <row r="3" spans="1:10" s="87" customFormat="1" ht="19.5" customHeight="1" x14ac:dyDescent="0.3">
      <c r="A3" s="88" t="s">
        <v>349</v>
      </c>
      <c r="B3" s="93">
        <f>'[1]1'!B3</f>
        <v>0</v>
      </c>
      <c r="C3" s="90"/>
      <c r="D3" s="90"/>
      <c r="E3" s="90"/>
      <c r="F3" s="94"/>
      <c r="G3" s="94"/>
      <c r="H3" s="90"/>
      <c r="I3" s="95">
        <v>2019</v>
      </c>
      <c r="J3" s="92"/>
    </row>
    <row r="4" spans="1:10" s="87" customFormat="1" ht="19.5" customHeight="1" x14ac:dyDescent="0.3">
      <c r="A4" s="88" t="s">
        <v>350</v>
      </c>
      <c r="B4" s="93">
        <f>'[1]1'!B4</f>
        <v>0</v>
      </c>
      <c r="C4" s="90"/>
      <c r="D4" s="90"/>
      <c r="E4" s="90"/>
      <c r="F4" s="90"/>
      <c r="G4" s="90"/>
      <c r="H4" s="90"/>
      <c r="J4" s="92"/>
    </row>
    <row r="5" spans="1:10" s="87" customFormat="1" ht="19.5" customHeight="1" x14ac:dyDescent="0.3">
      <c r="A5" s="88" t="s">
        <v>351</v>
      </c>
      <c r="B5" s="96"/>
      <c r="C5" s="90"/>
      <c r="D5" s="90"/>
      <c r="E5" s="90"/>
      <c r="F5" s="90"/>
      <c r="G5" s="90"/>
      <c r="H5" s="90"/>
      <c r="I5" s="90"/>
      <c r="J5" s="92"/>
    </row>
    <row r="6" spans="1:10" ht="9.75" customHeight="1" x14ac:dyDescent="0.3">
      <c r="A6" s="97"/>
      <c r="B6" s="98"/>
      <c r="C6" s="99"/>
      <c r="D6" s="99"/>
      <c r="E6" s="99"/>
      <c r="F6" s="99"/>
      <c r="G6" s="100"/>
      <c r="H6" s="101"/>
      <c r="I6" s="101"/>
      <c r="J6" s="102"/>
    </row>
    <row r="7" spans="1:10" ht="12.75" customHeight="1" x14ac:dyDescent="0.3">
      <c r="A7" s="371" t="s">
        <v>352</v>
      </c>
      <c r="B7" s="371"/>
      <c r="C7" s="371"/>
      <c r="D7" s="371"/>
      <c r="E7" s="371"/>
      <c r="F7" s="373" t="s">
        <v>353</v>
      </c>
      <c r="G7" s="373"/>
      <c r="H7" s="373"/>
      <c r="I7" s="373"/>
      <c r="J7" s="373"/>
    </row>
    <row r="8" spans="1:10" ht="15.75" customHeight="1" x14ac:dyDescent="0.3">
      <c r="A8" s="372"/>
      <c r="B8" s="372"/>
      <c r="C8" s="372"/>
      <c r="D8" s="372"/>
      <c r="E8" s="372"/>
      <c r="F8" s="104">
        <v>1</v>
      </c>
      <c r="G8" s="104">
        <v>2</v>
      </c>
      <c r="H8" s="104">
        <v>3</v>
      </c>
      <c r="I8" s="104">
        <v>4</v>
      </c>
      <c r="J8" s="104">
        <v>5</v>
      </c>
    </row>
    <row r="9" spans="1:10" ht="15.75" customHeight="1" x14ac:dyDescent="0.3">
      <c r="A9" s="372"/>
      <c r="B9" s="372"/>
      <c r="C9" s="372"/>
      <c r="D9" s="372"/>
      <c r="E9" s="372"/>
      <c r="F9" s="105" t="s">
        <v>354</v>
      </c>
      <c r="G9" s="105" t="s">
        <v>355</v>
      </c>
      <c r="H9" s="106" t="s">
        <v>356</v>
      </c>
      <c r="I9" s="106" t="s">
        <v>357</v>
      </c>
      <c r="J9" s="106" t="s">
        <v>358</v>
      </c>
    </row>
    <row r="10" spans="1:10" ht="4.5" customHeight="1" x14ac:dyDescent="0.3">
      <c r="A10" s="374"/>
      <c r="B10" s="374"/>
      <c r="C10" s="374"/>
      <c r="D10" s="374"/>
      <c r="E10" s="374"/>
      <c r="F10" s="374"/>
      <c r="G10" s="374"/>
      <c r="H10" s="374"/>
      <c r="I10" s="374"/>
      <c r="J10" s="374"/>
    </row>
    <row r="11" spans="1:10" ht="32.25" customHeight="1" x14ac:dyDescent="0.3">
      <c r="A11" s="107" t="s">
        <v>359</v>
      </c>
      <c r="B11" s="107" t="s">
        <v>360</v>
      </c>
      <c r="C11" s="108" t="s">
        <v>361</v>
      </c>
      <c r="D11" s="108" t="s">
        <v>362</v>
      </c>
      <c r="E11" s="108" t="s">
        <v>363</v>
      </c>
      <c r="F11" s="108" t="s">
        <v>364</v>
      </c>
      <c r="G11" s="108" t="s">
        <v>69</v>
      </c>
      <c r="H11" s="108" t="s">
        <v>365</v>
      </c>
      <c r="I11" s="108" t="s">
        <v>366</v>
      </c>
      <c r="J11" s="108" t="s">
        <v>367</v>
      </c>
    </row>
    <row r="12" spans="1:10" ht="56.25" customHeight="1" x14ac:dyDescent="0.3">
      <c r="A12" s="109" t="str">
        <f>'1'!E13</f>
        <v>Ciclo della Programmazione: corretta gestione e programmazione delle risorse finanziarie dell'ente al fine di garantire la qualità dei servizi svolti e il rispetto dei piani e dei programmi della politica</v>
      </c>
      <c r="B12" s="110"/>
      <c r="C12" s="111"/>
      <c r="D12" s="112">
        <f t="shared" ref="D12:D21" si="0">E12/100</f>
        <v>0</v>
      </c>
      <c r="E12" s="113"/>
      <c r="F12" s="114" t="str">
        <f>IF(E12&lt;=20,"X","")</f>
        <v>X</v>
      </c>
      <c r="G12" s="114" t="str">
        <f>IF(AND(E12&gt;20,E12&lt;=50),"X","")</f>
        <v/>
      </c>
      <c r="H12" s="114" t="str">
        <f>IF(AND(E12&gt;50,E12&lt;=70),"X","")</f>
        <v/>
      </c>
      <c r="I12" s="114" t="str">
        <f>IF(AND(E12&gt;70,E12&lt;=90),"X","")</f>
        <v/>
      </c>
      <c r="J12" s="114" t="str">
        <f>IF(AND(E12&gt;90,E12&lt;=100),"X","")</f>
        <v/>
      </c>
    </row>
    <row r="13" spans="1:10" ht="56.25" customHeight="1" x14ac:dyDescent="0.3">
      <c r="A13" s="109" t="str">
        <f>'2'!E13</f>
        <v>Funzionalità organizzativa: garantire il funzionamento dell'organizzazione finalizzato alla gestione dei servizi in una logica di efficienza e l'efficacia dell'azione amministrativa</v>
      </c>
      <c r="B13" s="116"/>
      <c r="C13" s="111"/>
      <c r="D13" s="112">
        <f t="shared" si="0"/>
        <v>0</v>
      </c>
      <c r="E13" s="113"/>
      <c r="F13" s="114" t="str">
        <f t="shared" ref="F13:F21" si="1">IF(E13&lt;=20,"X","")</f>
        <v>X</v>
      </c>
      <c r="G13" s="114" t="str">
        <f t="shared" ref="G13:G21" si="2">IF(AND(E13&gt;20,E13&lt;=50),"X","")</f>
        <v/>
      </c>
      <c r="H13" s="114" t="str">
        <f t="shared" ref="H13:H21" si="3">IF(AND(E13&gt;50,E13&lt;=70),"X","")</f>
        <v/>
      </c>
      <c r="I13" s="114" t="str">
        <f t="shared" ref="I13:I21" si="4">IF(AND(E13&gt;70,E13&lt;=90),"X","")</f>
        <v/>
      </c>
      <c r="J13" s="114" t="str">
        <f t="shared" ref="J13:J21" si="5">IF(AND(E13&gt;90,E13&lt;=100),"X","")</f>
        <v/>
      </c>
    </row>
    <row r="14" spans="1:10" ht="56.25" customHeight="1" x14ac:dyDescent="0.3">
      <c r="A14" s="109" t="str">
        <f>'3'!E13</f>
        <v>Risorse umane: garantire una corretta gestione del personale, secondo principi di legalità, equità e di riconoscimento del merito</v>
      </c>
      <c r="B14" s="116"/>
      <c r="C14" s="113"/>
      <c r="D14" s="112">
        <f t="shared" si="0"/>
        <v>0</v>
      </c>
      <c r="E14" s="113"/>
      <c r="F14" s="114" t="str">
        <f t="shared" si="1"/>
        <v>X</v>
      </c>
      <c r="G14" s="114" t="str">
        <f t="shared" si="2"/>
        <v/>
      </c>
      <c r="H14" s="114" t="str">
        <f t="shared" si="3"/>
        <v/>
      </c>
      <c r="I14" s="114" t="str">
        <f t="shared" si="4"/>
        <v/>
      </c>
      <c r="J14" s="114" t="str">
        <f t="shared" si="5"/>
        <v/>
      </c>
    </row>
    <row r="15" spans="1:10" ht="56.25" customHeight="1" x14ac:dyDescent="0.3">
      <c r="A15" s="109" t="str">
        <f>'4'!E13</f>
        <v>Gestione dei servizi a contatto con il pubblico: garantire la soddisfazione dell'utenza e la pronta risposta alle istanze presentate</v>
      </c>
      <c r="B15" s="116"/>
      <c r="C15" s="113"/>
      <c r="D15" s="112">
        <f t="shared" si="0"/>
        <v>0</v>
      </c>
      <c r="E15" s="113"/>
      <c r="F15" s="114" t="str">
        <f t="shared" si="1"/>
        <v>X</v>
      </c>
      <c r="G15" s="114" t="str">
        <f t="shared" si="2"/>
        <v/>
      </c>
      <c r="H15" s="114" t="str">
        <f t="shared" si="3"/>
        <v/>
      </c>
      <c r="I15" s="114" t="str">
        <f t="shared" si="4"/>
        <v/>
      </c>
      <c r="J15" s="114" t="str">
        <f t="shared" si="5"/>
        <v/>
      </c>
    </row>
    <row r="16" spans="1:10" ht="56.25" customHeight="1" x14ac:dyDescent="0.3">
      <c r="A16" s="109" t="str">
        <f>'5'!E13</f>
        <v>Trasparenza e Anticorruzione: attuazione delle misure previste dalla normativa e dal PTPCT dell'ente in materia di trasparenza e anticorruzione</v>
      </c>
      <c r="B16" s="116"/>
      <c r="C16" s="113"/>
      <c r="D16" s="112">
        <f t="shared" si="0"/>
        <v>0</v>
      </c>
      <c r="E16" s="113"/>
      <c r="F16" s="114" t="str">
        <f t="shared" si="1"/>
        <v>X</v>
      </c>
      <c r="G16" s="114" t="str">
        <f t="shared" si="2"/>
        <v/>
      </c>
      <c r="H16" s="114" t="str">
        <f t="shared" si="3"/>
        <v/>
      </c>
      <c r="I16" s="114" t="str">
        <f t="shared" si="4"/>
        <v/>
      </c>
      <c r="J16" s="114" t="str">
        <f t="shared" si="5"/>
        <v/>
      </c>
    </row>
    <row r="17" spans="1:10" ht="87.75" customHeight="1" x14ac:dyDescent="0.3">
      <c r="A17" s="109"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7" s="116"/>
      <c r="C17" s="113"/>
      <c r="D17" s="112">
        <f t="shared" si="0"/>
        <v>0</v>
      </c>
      <c r="E17" s="113"/>
      <c r="F17" s="114" t="str">
        <f t="shared" si="1"/>
        <v>X</v>
      </c>
      <c r="G17" s="114" t="str">
        <f t="shared" si="2"/>
        <v/>
      </c>
      <c r="H17" s="114" t="str">
        <f t="shared" si="3"/>
        <v/>
      </c>
      <c r="I17" s="114" t="str">
        <f t="shared" si="4"/>
        <v/>
      </c>
      <c r="J17" s="114" t="str">
        <f t="shared" si="5"/>
        <v/>
      </c>
    </row>
    <row r="18" spans="1:10" ht="82.5" customHeight="1" x14ac:dyDescent="0.3">
      <c r="A18" s="109"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B18" s="109"/>
      <c r="C18" s="113"/>
      <c r="D18" s="112">
        <f t="shared" si="0"/>
        <v>0</v>
      </c>
      <c r="E18" s="113"/>
      <c r="F18" s="114" t="str">
        <f t="shared" si="1"/>
        <v>X</v>
      </c>
      <c r="G18" s="114" t="str">
        <f t="shared" si="2"/>
        <v/>
      </c>
      <c r="H18" s="114" t="str">
        <f t="shared" si="3"/>
        <v/>
      </c>
      <c r="I18" s="114" t="str">
        <f t="shared" si="4"/>
        <v/>
      </c>
      <c r="J18" s="114" t="str">
        <f t="shared" si="5"/>
        <v/>
      </c>
    </row>
    <row r="19" spans="1:10" ht="26.25" hidden="1" customHeight="1" x14ac:dyDescent="0.3">
      <c r="A19" s="116"/>
      <c r="B19" s="116"/>
      <c r="C19" s="113"/>
      <c r="D19" s="112">
        <f t="shared" si="0"/>
        <v>0</v>
      </c>
      <c r="E19" s="113"/>
      <c r="F19" s="114" t="str">
        <f t="shared" si="1"/>
        <v>X</v>
      </c>
      <c r="G19" s="114" t="str">
        <f t="shared" si="2"/>
        <v/>
      </c>
      <c r="H19" s="114" t="str">
        <f t="shared" si="3"/>
        <v/>
      </c>
      <c r="I19" s="114" t="str">
        <f t="shared" si="4"/>
        <v/>
      </c>
      <c r="J19" s="114" t="str">
        <f t="shared" si="5"/>
        <v/>
      </c>
    </row>
    <row r="20" spans="1:10" ht="26.25" hidden="1" customHeight="1" x14ac:dyDescent="0.3">
      <c r="A20" s="116"/>
      <c r="B20" s="116"/>
      <c r="C20" s="113"/>
      <c r="D20" s="112">
        <f t="shared" si="0"/>
        <v>0</v>
      </c>
      <c r="E20" s="113"/>
      <c r="F20" s="114" t="str">
        <f t="shared" si="1"/>
        <v>X</v>
      </c>
      <c r="G20" s="114" t="str">
        <f t="shared" si="2"/>
        <v/>
      </c>
      <c r="H20" s="114" t="str">
        <f t="shared" si="3"/>
        <v/>
      </c>
      <c r="I20" s="114" t="str">
        <f t="shared" si="4"/>
        <v/>
      </c>
      <c r="J20" s="114" t="str">
        <f t="shared" si="5"/>
        <v/>
      </c>
    </row>
    <row r="21" spans="1:10" ht="26.25" hidden="1" customHeight="1" x14ac:dyDescent="0.3">
      <c r="A21" s="116"/>
      <c r="B21" s="116"/>
      <c r="C21" s="113"/>
      <c r="D21" s="112">
        <f t="shared" si="0"/>
        <v>0</v>
      </c>
      <c r="E21" s="113"/>
      <c r="F21" s="114" t="str">
        <f t="shared" si="1"/>
        <v>X</v>
      </c>
      <c r="G21" s="114" t="str">
        <f t="shared" si="2"/>
        <v/>
      </c>
      <c r="H21" s="114" t="str">
        <f t="shared" si="3"/>
        <v/>
      </c>
      <c r="I21" s="114" t="str">
        <f t="shared" si="4"/>
        <v/>
      </c>
      <c r="J21" s="114" t="str">
        <f t="shared" si="5"/>
        <v/>
      </c>
    </row>
    <row r="22" spans="1:10" x14ac:dyDescent="0.3">
      <c r="A22" s="117" t="s">
        <v>368</v>
      </c>
      <c r="B22" s="118" t="str">
        <f>IF(C22=60,"Pesatura Adeguata","Pesatura Inadeguata")</f>
        <v>Pesatura Inadeguata</v>
      </c>
      <c r="C22" s="119">
        <f>SUM(C12:C21)</f>
        <v>0</v>
      </c>
      <c r="D22" s="119"/>
      <c r="E22" s="120" t="e">
        <f>SUM(G22:J22)/C22</f>
        <v>#DIV/0!</v>
      </c>
      <c r="F22" s="121"/>
      <c r="G22" s="122">
        <f>IF(G12="x",C12*D12)+IF(G13="x",C13*D13)+IF(G14="x",C14*D14)+IF(G15="x",C15*D15)+IF(G16="x",C16*D16)+IF(G17="x",C17*D17)+IF(G18="x",C18*D18)+IF(G19="x",C19*D19)+IF(G20="x",C20*D20)+IF(G21="x",C21*D21)</f>
        <v>0</v>
      </c>
      <c r="H22" s="122">
        <f>IF(H12="x",C12*D12)+IF(H13="x",C13*D13)+IF(H14="x",C14*D14)+IF(H15="x",C15*D15)+IF(H16="x",C16*D16)+IF(H17="x",C17*D17)+IF(H18="x",C18*D18)+IF(H19="x",C19*D19)+IF(H20="x",C20*D20)+IF(H21="x",C21*D21)</f>
        <v>0</v>
      </c>
      <c r="I22" s="122">
        <f>IF(I12="x",C12*D12)+IF(I13="x",C13*D13)+IF(I14="x",C14*D14)+IF(I15="x",C15*D15)+IF(I16="x",C16*D16)+IF(I17="x",C17*D17)+IF(I18="x",C18*D18)+IF(I19="x",C19*D19)+IF(I20="x",C20*D20)+IF(I21="x",C21*D21)</f>
        <v>0</v>
      </c>
      <c r="J22" s="122">
        <f>IF(J12="x",C12*D12)+IF(J13="x",C13*D13)+IF(J14="x",C14*D14)+IF(J15="x",C15*D15)+IF(J16="x",C16*D16)+IF(J17="x",C17*D17)+IF(J18="x",C18*D18)+IF(J19="x",C19*D19)+IF(J20="x",C20*D20)+IF(J20="x",C20*D20)</f>
        <v>0</v>
      </c>
    </row>
    <row r="23" spans="1:10" ht="3" customHeight="1" x14ac:dyDescent="0.3">
      <c r="A23" s="374"/>
      <c r="B23" s="375"/>
      <c r="C23" s="375"/>
      <c r="D23" s="123"/>
      <c r="E23" s="374"/>
      <c r="F23" s="375"/>
      <c r="G23" s="375"/>
      <c r="H23" s="374"/>
      <c r="I23" s="375"/>
      <c r="J23" s="375"/>
    </row>
    <row r="24" spans="1:10" ht="42" customHeight="1" x14ac:dyDescent="0.3">
      <c r="A24" s="107" t="s">
        <v>369</v>
      </c>
      <c r="B24" s="107" t="s">
        <v>360</v>
      </c>
      <c r="C24" s="108" t="s">
        <v>361</v>
      </c>
      <c r="D24" s="108" t="s">
        <v>362</v>
      </c>
      <c r="E24" s="108" t="s">
        <v>363</v>
      </c>
      <c r="F24" s="108" t="s">
        <v>364</v>
      </c>
      <c r="G24" s="108" t="s">
        <v>69</v>
      </c>
      <c r="H24" s="108" t="s">
        <v>365</v>
      </c>
      <c r="I24" s="108" t="s">
        <v>366</v>
      </c>
      <c r="J24" s="108" t="s">
        <v>367</v>
      </c>
    </row>
    <row r="25" spans="1:10" s="125" customFormat="1" ht="27" customHeight="1" x14ac:dyDescent="0.3">
      <c r="A25" s="116" t="s">
        <v>449</v>
      </c>
      <c r="B25" s="115"/>
      <c r="C25" s="124"/>
      <c r="D25" s="112">
        <f>E25/100</f>
        <v>0</v>
      </c>
      <c r="E25" s="113"/>
      <c r="F25" s="114" t="str">
        <f t="shared" ref="F25:F35" si="6">IF(E25&lt;=20,"X","")</f>
        <v>X</v>
      </c>
      <c r="G25" s="114" t="str">
        <f t="shared" ref="G25:G35" si="7">IF(AND(E25&gt;20,E25&lt;=50),"X","")</f>
        <v/>
      </c>
      <c r="H25" s="114" t="str">
        <f t="shared" ref="H25:H35" si="8">IF(AND(E25&gt;50,E25&lt;=70),"X","")</f>
        <v/>
      </c>
      <c r="I25" s="114" t="str">
        <f t="shared" ref="I25:I35" si="9">IF(AND(E25&gt;70,E25&lt;=90),"X","")</f>
        <v/>
      </c>
      <c r="J25" s="114" t="str">
        <f>IF(AND(E25&gt;90,E25&lt;=100),"X","")</f>
        <v/>
      </c>
    </row>
    <row r="26" spans="1:10" s="125" customFormat="1" ht="27" customHeight="1" x14ac:dyDescent="0.3">
      <c r="A26" s="116" t="s">
        <v>450</v>
      </c>
      <c r="B26" s="116"/>
      <c r="C26" s="124"/>
      <c r="D26" s="112">
        <f t="shared" ref="D26:D32" si="10">E26/100</f>
        <v>0</v>
      </c>
      <c r="E26" s="113"/>
      <c r="F26" s="114" t="str">
        <f t="shared" si="6"/>
        <v>X</v>
      </c>
      <c r="G26" s="114" t="str">
        <f t="shared" si="7"/>
        <v/>
      </c>
      <c r="H26" s="114" t="str">
        <f t="shared" si="8"/>
        <v/>
      </c>
      <c r="I26" s="114" t="str">
        <f t="shared" si="9"/>
        <v/>
      </c>
      <c r="J26" s="114" t="str">
        <f t="shared" ref="J26:J32" si="11">IF(AND(E26&gt;90,E26&lt;=100),"X","")</f>
        <v/>
      </c>
    </row>
    <row r="27" spans="1:10" s="125" customFormat="1" ht="27" customHeight="1" x14ac:dyDescent="0.3">
      <c r="A27" s="116" t="s">
        <v>451</v>
      </c>
      <c r="B27" s="116"/>
      <c r="C27" s="124"/>
      <c r="D27" s="112">
        <f t="shared" si="10"/>
        <v>0</v>
      </c>
      <c r="E27" s="113"/>
      <c r="F27" s="114" t="str">
        <f t="shared" si="6"/>
        <v>X</v>
      </c>
      <c r="G27" s="114" t="str">
        <f t="shared" si="7"/>
        <v/>
      </c>
      <c r="H27" s="114" t="str">
        <f t="shared" si="8"/>
        <v/>
      </c>
      <c r="I27" s="114" t="str">
        <f t="shared" si="9"/>
        <v/>
      </c>
      <c r="J27" s="114" t="str">
        <f t="shared" si="11"/>
        <v/>
      </c>
    </row>
    <row r="28" spans="1:10" s="125" customFormat="1" ht="27" customHeight="1" x14ac:dyDescent="0.3">
      <c r="A28" s="116" t="s">
        <v>452</v>
      </c>
      <c r="B28" s="116"/>
      <c r="C28" s="124"/>
      <c r="D28" s="112">
        <f t="shared" si="10"/>
        <v>0</v>
      </c>
      <c r="E28" s="113"/>
      <c r="F28" s="114" t="str">
        <f t="shared" si="6"/>
        <v>X</v>
      </c>
      <c r="G28" s="114" t="str">
        <f t="shared" si="7"/>
        <v/>
      </c>
      <c r="H28" s="114" t="str">
        <f t="shared" si="8"/>
        <v/>
      </c>
      <c r="I28" s="114" t="str">
        <f t="shared" si="9"/>
        <v/>
      </c>
      <c r="J28" s="114" t="str">
        <f t="shared" si="11"/>
        <v/>
      </c>
    </row>
    <row r="29" spans="1:10" s="125" customFormat="1" ht="27" customHeight="1" x14ac:dyDescent="0.3">
      <c r="A29" s="116"/>
      <c r="B29" s="116"/>
      <c r="C29" s="126"/>
      <c r="D29" s="112">
        <f t="shared" si="10"/>
        <v>0</v>
      </c>
      <c r="E29" s="113"/>
      <c r="F29" s="114" t="str">
        <f t="shared" si="6"/>
        <v>X</v>
      </c>
      <c r="G29" s="114" t="str">
        <f t="shared" si="7"/>
        <v/>
      </c>
      <c r="H29" s="114" t="str">
        <f t="shared" si="8"/>
        <v/>
      </c>
      <c r="I29" s="114" t="str">
        <f t="shared" si="9"/>
        <v/>
      </c>
      <c r="J29" s="114" t="str">
        <f t="shared" si="11"/>
        <v/>
      </c>
    </row>
    <row r="30" spans="1:10" s="125" customFormat="1" ht="27" customHeight="1" x14ac:dyDescent="0.3">
      <c r="A30" s="116"/>
      <c r="B30" s="116"/>
      <c r="C30" s="126"/>
      <c r="D30" s="112">
        <f t="shared" si="10"/>
        <v>0</v>
      </c>
      <c r="E30" s="113"/>
      <c r="F30" s="114" t="str">
        <f t="shared" si="6"/>
        <v>X</v>
      </c>
      <c r="G30" s="114" t="str">
        <f t="shared" si="7"/>
        <v/>
      </c>
      <c r="H30" s="114" t="str">
        <f t="shared" si="8"/>
        <v/>
      </c>
      <c r="I30" s="114" t="str">
        <f t="shared" si="9"/>
        <v/>
      </c>
      <c r="J30" s="114" t="str">
        <f t="shared" si="11"/>
        <v/>
      </c>
    </row>
    <row r="31" spans="1:10" s="125" customFormat="1" ht="27" customHeight="1" x14ac:dyDescent="0.3">
      <c r="A31" s="116"/>
      <c r="B31" s="116"/>
      <c r="C31" s="126"/>
      <c r="D31" s="112">
        <f t="shared" si="10"/>
        <v>0</v>
      </c>
      <c r="E31" s="113"/>
      <c r="F31" s="114" t="str">
        <f t="shared" si="6"/>
        <v>X</v>
      </c>
      <c r="G31" s="114" t="str">
        <f t="shared" si="7"/>
        <v/>
      </c>
      <c r="H31" s="114" t="str">
        <f t="shared" si="8"/>
        <v/>
      </c>
      <c r="I31" s="114" t="str">
        <f t="shared" si="9"/>
        <v/>
      </c>
      <c r="J31" s="114" t="str">
        <f t="shared" si="11"/>
        <v/>
      </c>
    </row>
    <row r="32" spans="1:10" s="125" customFormat="1" ht="27" customHeight="1" x14ac:dyDescent="0.3">
      <c r="A32" s="116"/>
      <c r="B32" s="116"/>
      <c r="C32" s="126"/>
      <c r="D32" s="112">
        <f t="shared" si="10"/>
        <v>0</v>
      </c>
      <c r="E32" s="113"/>
      <c r="F32" s="114" t="str">
        <f t="shared" si="6"/>
        <v>X</v>
      </c>
      <c r="G32" s="114" t="str">
        <f t="shared" si="7"/>
        <v/>
      </c>
      <c r="H32" s="114" t="str">
        <f t="shared" si="8"/>
        <v/>
      </c>
      <c r="I32" s="114" t="str">
        <f t="shared" si="9"/>
        <v/>
      </c>
      <c r="J32" s="114" t="str">
        <f t="shared" si="11"/>
        <v/>
      </c>
    </row>
    <row r="33" spans="1:11" ht="42" customHeight="1" x14ac:dyDescent="0.3">
      <c r="A33" s="104" t="s">
        <v>370</v>
      </c>
      <c r="B33" s="104" t="s">
        <v>371</v>
      </c>
      <c r="C33" s="108" t="s">
        <v>361</v>
      </c>
      <c r="D33" s="108" t="s">
        <v>362</v>
      </c>
      <c r="E33" s="108" t="s">
        <v>363</v>
      </c>
      <c r="F33" s="127" t="s">
        <v>372</v>
      </c>
      <c r="G33" s="127" t="s">
        <v>373</v>
      </c>
      <c r="H33" s="127" t="s">
        <v>374</v>
      </c>
      <c r="I33" s="127" t="s">
        <v>375</v>
      </c>
      <c r="J33" s="127" t="s">
        <v>376</v>
      </c>
    </row>
    <row r="34" spans="1:11" s="125" customFormat="1" ht="18.75" customHeight="1" x14ac:dyDescent="0.3">
      <c r="A34" s="116"/>
      <c r="B34" s="116"/>
      <c r="C34" s="126"/>
      <c r="D34" s="112">
        <f>E34/100</f>
        <v>0</v>
      </c>
      <c r="E34" s="113"/>
      <c r="F34" s="114" t="str">
        <f t="shared" si="6"/>
        <v>X</v>
      </c>
      <c r="G34" s="114" t="str">
        <f t="shared" si="7"/>
        <v/>
      </c>
      <c r="H34" s="114" t="str">
        <f t="shared" si="8"/>
        <v/>
      </c>
      <c r="I34" s="114" t="str">
        <f t="shared" si="9"/>
        <v/>
      </c>
      <c r="J34" s="114" t="str">
        <f t="shared" ref="J34:J40" si="12">IF(AND(E34&gt;90,E34&lt;=100),"X","")</f>
        <v/>
      </c>
    </row>
    <row r="35" spans="1:11" s="125" customFormat="1" ht="18.75" customHeight="1" x14ac:dyDescent="0.3">
      <c r="A35" s="116"/>
      <c r="B35" s="116"/>
      <c r="C35" s="126"/>
      <c r="D35" s="112">
        <f t="shared" ref="D35:D40" si="13">E35/100</f>
        <v>0</v>
      </c>
      <c r="E35" s="113"/>
      <c r="F35" s="114" t="str">
        <f t="shared" si="6"/>
        <v>X</v>
      </c>
      <c r="G35" s="114" t="str">
        <f t="shared" si="7"/>
        <v/>
      </c>
      <c r="H35" s="114" t="str">
        <f t="shared" si="8"/>
        <v/>
      </c>
      <c r="I35" s="114" t="str">
        <f t="shared" si="9"/>
        <v/>
      </c>
      <c r="J35" s="114" t="str">
        <f t="shared" si="12"/>
        <v/>
      </c>
    </row>
    <row r="36" spans="1:11" s="125" customFormat="1" ht="18.75" customHeight="1" x14ac:dyDescent="0.3">
      <c r="A36" s="116"/>
      <c r="B36" s="116"/>
      <c r="C36" s="126"/>
      <c r="D36" s="112">
        <f t="shared" si="13"/>
        <v>0</v>
      </c>
      <c r="E36" s="113"/>
      <c r="F36" s="114" t="str">
        <f>IF(E36&lt;=20,"X","")</f>
        <v>X</v>
      </c>
      <c r="G36" s="114" t="str">
        <f>IF(AND(E36&gt;20,E36&lt;=50),"X","")</f>
        <v/>
      </c>
      <c r="H36" s="114" t="str">
        <f>IF(AND(E36&gt;50,E36&lt;=70),"X","")</f>
        <v/>
      </c>
      <c r="I36" s="114" t="str">
        <f>IF(AND(E36&gt;70,E36&lt;=90),"X","")</f>
        <v/>
      </c>
      <c r="J36" s="114" t="str">
        <f t="shared" si="12"/>
        <v/>
      </c>
    </row>
    <row r="37" spans="1:11" s="125" customFormat="1" ht="18.75" customHeight="1" x14ac:dyDescent="0.3">
      <c r="A37" s="116"/>
      <c r="B37" s="116"/>
      <c r="C37" s="126"/>
      <c r="D37" s="112">
        <f t="shared" si="13"/>
        <v>0</v>
      </c>
      <c r="E37" s="113"/>
      <c r="F37" s="114" t="str">
        <f>IF(E37&lt;=20,"X","")</f>
        <v>X</v>
      </c>
      <c r="G37" s="114" t="str">
        <f>IF(AND(E37&gt;20,E37&lt;=50),"X","")</f>
        <v/>
      </c>
      <c r="H37" s="114" t="str">
        <f>IF(AND(E37&gt;50,E37&lt;=70),"X","")</f>
        <v/>
      </c>
      <c r="I37" s="114" t="str">
        <f>IF(AND(E37&gt;70,E37&lt;=90),"X","")</f>
        <v/>
      </c>
      <c r="J37" s="114" t="str">
        <f t="shared" si="12"/>
        <v/>
      </c>
    </row>
    <row r="38" spans="1:11" s="125" customFormat="1" ht="18.75" customHeight="1" x14ac:dyDescent="0.3">
      <c r="A38" s="116"/>
      <c r="B38" s="116"/>
      <c r="C38" s="126"/>
      <c r="D38" s="112">
        <f t="shared" si="13"/>
        <v>0</v>
      </c>
      <c r="E38" s="113"/>
      <c r="F38" s="114" t="str">
        <f>IF(E38&lt;=20,"X","")</f>
        <v>X</v>
      </c>
      <c r="G38" s="114" t="str">
        <f>IF(AND(E38&gt;20,E38&lt;=50),"X","")</f>
        <v/>
      </c>
      <c r="H38" s="114" t="str">
        <f>IF(AND(E38&gt;50,E38&lt;=70),"X","")</f>
        <v/>
      </c>
      <c r="I38" s="114" t="str">
        <f>IF(AND(E38&gt;70,E38&lt;=90),"X","")</f>
        <v/>
      </c>
      <c r="J38" s="114" t="str">
        <f t="shared" si="12"/>
        <v/>
      </c>
    </row>
    <row r="39" spans="1:11" s="125" customFormat="1" ht="18.75" customHeight="1" x14ac:dyDescent="0.3">
      <c r="A39" s="116"/>
      <c r="B39" s="116"/>
      <c r="C39" s="126"/>
      <c r="D39" s="112">
        <f t="shared" si="13"/>
        <v>0</v>
      </c>
      <c r="E39" s="113"/>
      <c r="F39" s="114" t="str">
        <f>IF(E39&lt;=20,"X","")</f>
        <v>X</v>
      </c>
      <c r="G39" s="114" t="str">
        <f>IF(AND(E39&gt;20,E39&lt;=50),"X","")</f>
        <v/>
      </c>
      <c r="H39" s="114" t="str">
        <f>IF(AND(E39&gt;50,E39&lt;=70),"X","")</f>
        <v/>
      </c>
      <c r="I39" s="114" t="str">
        <f>IF(AND(E39&gt;70,E39&lt;=90),"X","")</f>
        <v/>
      </c>
      <c r="J39" s="114" t="str">
        <f t="shared" si="12"/>
        <v/>
      </c>
    </row>
    <row r="40" spans="1:11" s="125" customFormat="1" ht="18.75" customHeight="1" x14ac:dyDescent="0.3">
      <c r="A40" s="116"/>
      <c r="B40" s="116"/>
      <c r="C40" s="126"/>
      <c r="D40" s="112">
        <f t="shared" si="13"/>
        <v>0</v>
      </c>
      <c r="E40" s="113"/>
      <c r="F40" s="114" t="str">
        <f>IF(E40&lt;=20,"X","")</f>
        <v>X</v>
      </c>
      <c r="G40" s="114" t="str">
        <f>IF(AND(E40&gt;20,E40&lt;=50),"X","")</f>
        <v/>
      </c>
      <c r="H40" s="114" t="str">
        <f>IF(AND(E40&gt;50,E40&lt;=70),"X","")</f>
        <v/>
      </c>
      <c r="I40" s="114" t="str">
        <f>IF(AND(E40&gt;70,E40&lt;=90),"X","")</f>
        <v/>
      </c>
      <c r="J40" s="114" t="str">
        <f t="shared" si="12"/>
        <v/>
      </c>
    </row>
    <row r="41" spans="1:11" ht="26.4" x14ac:dyDescent="0.3">
      <c r="A41" s="117" t="s">
        <v>377</v>
      </c>
      <c r="B41" s="118" t="str">
        <f>IF(C41=40,"Pesatura Adeguata","Pesatura Inadeguata")</f>
        <v>Pesatura Inadeguata</v>
      </c>
      <c r="C41" s="126">
        <f>SUM(C25:C36)</f>
        <v>0</v>
      </c>
      <c r="D41" s="104"/>
      <c r="E41" s="120" t="e">
        <f>SUM(G41:J41)/C41</f>
        <v>#DIV/0!</v>
      </c>
      <c r="F41" s="128"/>
      <c r="G41" s="129">
        <f>IF(G25="x",C25*D25)+IF(G26="x",C26*D26)+IF(G27="x",C27*D27)+IF(G28="x",C28*D28)+IF(G29="x",C29*D29)+IF(G30="x",C30*D30)+IF(G31="x",C31*D31)+IF(G32="x",C32*D32)+IF(G34="x",C34*D34)+IF(G35="x",C35*D35)+IF(G36="x",C36*D36)+IF(G37="x",C37*D37)+IF(G38="x",C38*D38)+IF(G39="x",C39*D39)+IF(G40="x",C40*D40)</f>
        <v>0</v>
      </c>
      <c r="H41" s="129">
        <f>IF(H25="x",C25*D25)+IF(H26="x",C26*D26)+IF(H27="x",C27*D27)+IF(H28="x",C28*D28)+IF(H29="x",C29*D29)+IF(H30="x",C30*D30)+IF(H31="x",C31*D31)+IF(H32="x",C32*D32)+IF(H34="x",C34*D34)+IF(H35="x",C35*D35)+IF(H36="x",C36*D36)+IF(H37="x",C37*D37)+IF(H38="x",C38*D38)+IF(H39="x",C39*D39)+IF(H40="x",C40*D40)</f>
        <v>0</v>
      </c>
      <c r="I41" s="129">
        <f>IF(I25="x",C25*D25)+IF(I26="x",C26*D26)+IF(I27="x",C27*D27)+IF(I28="x",C28*D28)+IF(I29="x",C29*D29)+IF(I30="x",C30*D30)+IF(I31="x",C31*D31)+IF(I32="x",C32*D32)+IF(I34="x",C34*D34)+IF(I35="x",C35*D35)+IF(I36="x",C36*D36)+IF(I37="x",C37*D37)+IF(I38="x",C38*D38)+IF(I39="x",C39*D39)+IF(I40="x",C40*D40)</f>
        <v>0</v>
      </c>
      <c r="J41" s="129">
        <f>IF(J25="x",C25*D25)+IF(J26="x",C26*D26)+IF(J27="x",C27*D27)+IF(J28="x",C28*D28)+IF(J29="x",C29*D29)+IF(J30="x",C30*D30)+IF(J31="x",C31*D31)+IF(J32="x",C32*D32)+IF(J34="x",C34*D34)+IF(J35="x",C35*D35)+IF(J36="x",C36*D36)+IF(J37="x",C37*D37)+IF(J38="x",C38*D38)+IF(J39="x",C39*D39)+IF(J40="x",C40*D40)</f>
        <v>0</v>
      </c>
    </row>
    <row r="42" spans="1:11" s="137" customFormat="1" ht="18" customHeight="1" x14ac:dyDescent="0.3">
      <c r="A42" s="130"/>
      <c r="B42" s="131"/>
      <c r="C42" s="132"/>
      <c r="D42" s="132" t="s">
        <v>378</v>
      </c>
      <c r="E42" s="133"/>
      <c r="F42" s="134"/>
      <c r="G42" s="134"/>
      <c r="H42" s="134"/>
      <c r="I42" s="134"/>
      <c r="J42" s="135"/>
      <c r="K42" s="136"/>
    </row>
    <row r="43" spans="1:11" ht="16.5" customHeight="1" x14ac:dyDescent="0.3">
      <c r="A43" s="364" t="s">
        <v>379</v>
      </c>
      <c r="B43" s="365"/>
      <c r="C43" s="119">
        <f>SUM(G22:J22)</f>
        <v>0</v>
      </c>
      <c r="D43" s="138">
        <f>C43/60</f>
        <v>0</v>
      </c>
      <c r="E43" s="139"/>
      <c r="F43" s="140"/>
      <c r="G43" s="140"/>
      <c r="H43" s="140"/>
      <c r="I43" s="140"/>
      <c r="J43" s="141"/>
      <c r="K43" s="142"/>
    </row>
    <row r="44" spans="1:11" ht="17.25" customHeight="1" x14ac:dyDescent="0.3">
      <c r="A44" s="143" t="s">
        <v>212</v>
      </c>
      <c r="B44" s="144"/>
      <c r="C44" s="145"/>
      <c r="D44" s="145"/>
      <c r="E44" s="366" t="s">
        <v>380</v>
      </c>
      <c r="F44" s="366"/>
      <c r="G44" s="367"/>
      <c r="H44" s="146">
        <f>(C43+C45)</f>
        <v>0</v>
      </c>
      <c r="I44" s="145" t="s">
        <v>381</v>
      </c>
      <c r="J44" s="147"/>
      <c r="K44" s="142"/>
    </row>
    <row r="45" spans="1:11" ht="16.5" customHeight="1" x14ac:dyDescent="0.3">
      <c r="A45" s="364" t="s">
        <v>382</v>
      </c>
      <c r="B45" s="365"/>
      <c r="C45" s="119">
        <f>SUM(F41:J41)</f>
        <v>0</v>
      </c>
      <c r="D45" s="138" t="s">
        <v>378</v>
      </c>
      <c r="E45" s="139"/>
      <c r="F45" s="140"/>
      <c r="G45" s="140"/>
      <c r="H45" s="140"/>
      <c r="I45" s="140"/>
      <c r="J45" s="141"/>
      <c r="K45" s="142"/>
    </row>
    <row r="46" spans="1:11" ht="26.25" customHeight="1" x14ac:dyDescent="0.3">
      <c r="A46" s="148"/>
      <c r="B46" s="149"/>
      <c r="C46" s="149"/>
      <c r="D46" s="149"/>
      <c r="E46" s="150"/>
      <c r="F46" s="151"/>
      <c r="G46" s="151"/>
      <c r="H46" s="151"/>
      <c r="I46" s="151"/>
      <c r="J46" s="152"/>
      <c r="K46" s="142"/>
    </row>
  </sheetData>
  <mergeCells count="10">
    <mergeCell ref="A43:B43"/>
    <mergeCell ref="E44:G44"/>
    <mergeCell ref="A45:B45"/>
    <mergeCell ref="A1:J1"/>
    <mergeCell ref="A7:E9"/>
    <mergeCell ref="F7:J7"/>
    <mergeCell ref="A10:J10"/>
    <mergeCell ref="A23:C23"/>
    <mergeCell ref="E23:G23"/>
    <mergeCell ref="H23:J23"/>
  </mergeCells>
  <conditionalFormatting sqref="B22 B41:B42">
    <cfRule type="cellIs" dxfId="181" priority="31" stopIfTrue="1" operator="equal">
      <formula>"Pesatura Inadeguata"</formula>
    </cfRule>
  </conditionalFormatting>
  <conditionalFormatting sqref="F12">
    <cfRule type="cellIs" dxfId="180" priority="30" stopIfTrue="1" operator="equal">
      <formula>"x"</formula>
    </cfRule>
  </conditionalFormatting>
  <conditionalFormatting sqref="G12">
    <cfRule type="cellIs" dxfId="179" priority="27" stopIfTrue="1" operator="equal">
      <formula>"x"</formula>
    </cfRule>
    <cfRule type="cellIs" dxfId="178" priority="29" stopIfTrue="1" operator="equal">
      <formula>"x"</formula>
    </cfRule>
  </conditionalFormatting>
  <conditionalFormatting sqref="H12">
    <cfRule type="cellIs" dxfId="177" priority="28" stopIfTrue="1" operator="equal">
      <formula>"x"</formula>
    </cfRule>
  </conditionalFormatting>
  <conditionalFormatting sqref="I12">
    <cfRule type="cellIs" dxfId="176" priority="26" stopIfTrue="1" operator="equal">
      <formula>"x"</formula>
    </cfRule>
  </conditionalFormatting>
  <conditionalFormatting sqref="J12">
    <cfRule type="cellIs" dxfId="175" priority="25" stopIfTrue="1" operator="equal">
      <formula>"x"</formula>
    </cfRule>
  </conditionalFormatting>
  <conditionalFormatting sqref="F13">
    <cfRule type="cellIs" dxfId="174" priority="24" stopIfTrue="1" operator="equal">
      <formula>"x"</formula>
    </cfRule>
  </conditionalFormatting>
  <conditionalFormatting sqref="G13">
    <cfRule type="cellIs" dxfId="173" priority="21" stopIfTrue="1" operator="equal">
      <formula>"x"</formula>
    </cfRule>
    <cfRule type="cellIs" dxfId="172" priority="23" stopIfTrue="1" operator="equal">
      <formula>"x"</formula>
    </cfRule>
  </conditionalFormatting>
  <conditionalFormatting sqref="H13">
    <cfRule type="cellIs" dxfId="171" priority="22" stopIfTrue="1" operator="equal">
      <formula>"x"</formula>
    </cfRule>
  </conditionalFormatting>
  <conditionalFormatting sqref="I13">
    <cfRule type="cellIs" dxfId="170" priority="20" stopIfTrue="1" operator="equal">
      <formula>"x"</formula>
    </cfRule>
  </conditionalFormatting>
  <conditionalFormatting sqref="J13">
    <cfRule type="cellIs" dxfId="169" priority="19" stopIfTrue="1" operator="equal">
      <formula>"x"</formula>
    </cfRule>
  </conditionalFormatting>
  <conditionalFormatting sqref="F25:F32">
    <cfRule type="cellIs" dxfId="168" priority="18" stopIfTrue="1" operator="equal">
      <formula>"x"</formula>
    </cfRule>
  </conditionalFormatting>
  <conditionalFormatting sqref="G25:G32">
    <cfRule type="cellIs" dxfId="167" priority="15" stopIfTrue="1" operator="equal">
      <formula>"x"</formula>
    </cfRule>
    <cfRule type="cellIs" dxfId="166" priority="17" stopIfTrue="1" operator="equal">
      <formula>"x"</formula>
    </cfRule>
  </conditionalFormatting>
  <conditionalFormatting sqref="H25:H32">
    <cfRule type="cellIs" dxfId="165" priority="16" stopIfTrue="1" operator="equal">
      <formula>"x"</formula>
    </cfRule>
  </conditionalFormatting>
  <conditionalFormatting sqref="I25:I32">
    <cfRule type="cellIs" dxfId="164" priority="14" stopIfTrue="1" operator="equal">
      <formula>"x"</formula>
    </cfRule>
  </conditionalFormatting>
  <conditionalFormatting sqref="J25:J32">
    <cfRule type="cellIs" dxfId="163" priority="13" stopIfTrue="1" operator="equal">
      <formula>"x"</formula>
    </cfRule>
  </conditionalFormatting>
  <conditionalFormatting sqref="F34:F40">
    <cfRule type="cellIs" dxfId="162" priority="12" stopIfTrue="1" operator="equal">
      <formula>"x"</formula>
    </cfRule>
  </conditionalFormatting>
  <conditionalFormatting sqref="G34:G40">
    <cfRule type="cellIs" dxfId="161" priority="9" stopIfTrue="1" operator="equal">
      <formula>"x"</formula>
    </cfRule>
    <cfRule type="cellIs" dxfId="160" priority="11" stopIfTrue="1" operator="equal">
      <formula>"x"</formula>
    </cfRule>
  </conditionalFormatting>
  <conditionalFormatting sqref="H34:H40">
    <cfRule type="cellIs" dxfId="159" priority="10" stopIfTrue="1" operator="equal">
      <formula>"x"</formula>
    </cfRule>
  </conditionalFormatting>
  <conditionalFormatting sqref="I34:I40">
    <cfRule type="cellIs" dxfId="158" priority="8" stopIfTrue="1" operator="equal">
      <formula>"x"</formula>
    </cfRule>
  </conditionalFormatting>
  <conditionalFormatting sqref="J34:J40">
    <cfRule type="cellIs" dxfId="157" priority="7" stopIfTrue="1" operator="equal">
      <formula>"x"</formula>
    </cfRule>
  </conditionalFormatting>
  <conditionalFormatting sqref="F14:F21">
    <cfRule type="cellIs" dxfId="156" priority="6" stopIfTrue="1" operator="equal">
      <formula>"x"</formula>
    </cfRule>
  </conditionalFormatting>
  <conditionalFormatting sqref="G14:G21">
    <cfRule type="cellIs" dxfId="155" priority="3" stopIfTrue="1" operator="equal">
      <formula>"x"</formula>
    </cfRule>
    <cfRule type="cellIs" dxfId="154" priority="5" stopIfTrue="1" operator="equal">
      <formula>"x"</formula>
    </cfRule>
  </conditionalFormatting>
  <conditionalFormatting sqref="H14:H21">
    <cfRule type="cellIs" dxfId="153" priority="4" stopIfTrue="1" operator="equal">
      <formula>"x"</formula>
    </cfRule>
  </conditionalFormatting>
  <conditionalFormatting sqref="I14:I21">
    <cfRule type="cellIs" dxfId="152" priority="2" stopIfTrue="1" operator="equal">
      <formula>"x"</formula>
    </cfRule>
  </conditionalFormatting>
  <conditionalFormatting sqref="J14:J21">
    <cfRule type="cellIs" dxfId="151" priority="1" stopIfTrue="1" operator="equal">
      <formula>"x"</formula>
    </cfRule>
  </conditionalFormatting>
  <dataValidations count="2">
    <dataValidation type="list" allowBlank="1" showInputMessage="1" showErrorMessage="1" sqref="B33:B40 IX33:IX40 ST33:ST40 ACP33:ACP40 AML33:AML40 AWH33:AWH40 BGD33:BGD40 BPZ33:BPZ40 BZV33:BZV40 CJR33:CJR40 CTN33:CTN40 DDJ33:DDJ40 DNF33:DNF40 DXB33:DXB40 EGX33:EGX40 EQT33:EQT40 FAP33:FAP40 FKL33:FKL40 FUH33:FUH40 GED33:GED40 GNZ33:GNZ40 GXV33:GXV40 HHR33:HHR40 HRN33:HRN40 IBJ33:IBJ40 ILF33:ILF40 IVB33:IVB40 JEX33:JEX40 JOT33:JOT40 JYP33:JYP40 KIL33:KIL40 KSH33:KSH40 LCD33:LCD40 LLZ33:LLZ40 LVV33:LVV40 MFR33:MFR40 MPN33:MPN40 MZJ33:MZJ40 NJF33:NJF40 NTB33:NTB40 OCX33:OCX40 OMT33:OMT40 OWP33:OWP40 PGL33:PGL40 PQH33:PQH40 QAD33:QAD40 QJZ33:QJZ40 QTV33:QTV40 RDR33:RDR40 RNN33:RNN40 RXJ33:RXJ40 SHF33:SHF40 SRB33:SRB40 TAX33:TAX40 TKT33:TKT40 TUP33:TUP40 UEL33:UEL40 UOH33:UOH40 UYD33:UYD40 VHZ33:VHZ40 VRV33:VRV40 WBR33:WBR40 WLN33:WLN40 WVJ33:WVJ40 B65569:B65576 IX65569:IX65576 ST65569:ST65576 ACP65569:ACP65576 AML65569:AML65576 AWH65569:AWH65576 BGD65569:BGD65576 BPZ65569:BPZ65576 BZV65569:BZV65576 CJR65569:CJR65576 CTN65569:CTN65576 DDJ65569:DDJ65576 DNF65569:DNF65576 DXB65569:DXB65576 EGX65569:EGX65576 EQT65569:EQT65576 FAP65569:FAP65576 FKL65569:FKL65576 FUH65569:FUH65576 GED65569:GED65576 GNZ65569:GNZ65576 GXV65569:GXV65576 HHR65569:HHR65576 HRN65569:HRN65576 IBJ65569:IBJ65576 ILF65569:ILF65576 IVB65569:IVB65576 JEX65569:JEX65576 JOT65569:JOT65576 JYP65569:JYP65576 KIL65569:KIL65576 KSH65569:KSH65576 LCD65569:LCD65576 LLZ65569:LLZ65576 LVV65569:LVV65576 MFR65569:MFR65576 MPN65569:MPN65576 MZJ65569:MZJ65576 NJF65569:NJF65576 NTB65569:NTB65576 OCX65569:OCX65576 OMT65569:OMT65576 OWP65569:OWP65576 PGL65569:PGL65576 PQH65569:PQH65576 QAD65569:QAD65576 QJZ65569:QJZ65576 QTV65569:QTV65576 RDR65569:RDR65576 RNN65569:RNN65576 RXJ65569:RXJ65576 SHF65569:SHF65576 SRB65569:SRB65576 TAX65569:TAX65576 TKT65569:TKT65576 TUP65569:TUP65576 UEL65569:UEL65576 UOH65569:UOH65576 UYD65569:UYD65576 VHZ65569:VHZ65576 VRV65569:VRV65576 WBR65569:WBR65576 WLN65569:WLN65576 WVJ65569:WVJ65576 B131105:B131112 IX131105:IX131112 ST131105:ST131112 ACP131105:ACP131112 AML131105:AML131112 AWH131105:AWH131112 BGD131105:BGD131112 BPZ131105:BPZ131112 BZV131105:BZV131112 CJR131105:CJR131112 CTN131105:CTN131112 DDJ131105:DDJ131112 DNF131105:DNF131112 DXB131105:DXB131112 EGX131105:EGX131112 EQT131105:EQT131112 FAP131105:FAP131112 FKL131105:FKL131112 FUH131105:FUH131112 GED131105:GED131112 GNZ131105:GNZ131112 GXV131105:GXV131112 HHR131105:HHR131112 HRN131105:HRN131112 IBJ131105:IBJ131112 ILF131105:ILF131112 IVB131105:IVB131112 JEX131105:JEX131112 JOT131105:JOT131112 JYP131105:JYP131112 KIL131105:KIL131112 KSH131105:KSH131112 LCD131105:LCD131112 LLZ131105:LLZ131112 LVV131105:LVV131112 MFR131105:MFR131112 MPN131105:MPN131112 MZJ131105:MZJ131112 NJF131105:NJF131112 NTB131105:NTB131112 OCX131105:OCX131112 OMT131105:OMT131112 OWP131105:OWP131112 PGL131105:PGL131112 PQH131105:PQH131112 QAD131105:QAD131112 QJZ131105:QJZ131112 QTV131105:QTV131112 RDR131105:RDR131112 RNN131105:RNN131112 RXJ131105:RXJ131112 SHF131105:SHF131112 SRB131105:SRB131112 TAX131105:TAX131112 TKT131105:TKT131112 TUP131105:TUP131112 UEL131105:UEL131112 UOH131105:UOH131112 UYD131105:UYD131112 VHZ131105:VHZ131112 VRV131105:VRV131112 WBR131105:WBR131112 WLN131105:WLN131112 WVJ131105:WVJ131112 B196641:B196648 IX196641:IX196648 ST196641:ST196648 ACP196641:ACP196648 AML196641:AML196648 AWH196641:AWH196648 BGD196641:BGD196648 BPZ196641:BPZ196648 BZV196641:BZV196648 CJR196641:CJR196648 CTN196641:CTN196648 DDJ196641:DDJ196648 DNF196641:DNF196648 DXB196641:DXB196648 EGX196641:EGX196648 EQT196641:EQT196648 FAP196641:FAP196648 FKL196641:FKL196648 FUH196641:FUH196648 GED196641:GED196648 GNZ196641:GNZ196648 GXV196641:GXV196648 HHR196641:HHR196648 HRN196641:HRN196648 IBJ196641:IBJ196648 ILF196641:ILF196648 IVB196641:IVB196648 JEX196641:JEX196648 JOT196641:JOT196648 JYP196641:JYP196648 KIL196641:KIL196648 KSH196641:KSH196648 LCD196641:LCD196648 LLZ196641:LLZ196648 LVV196641:LVV196648 MFR196641:MFR196648 MPN196641:MPN196648 MZJ196641:MZJ196648 NJF196641:NJF196648 NTB196641:NTB196648 OCX196641:OCX196648 OMT196641:OMT196648 OWP196641:OWP196648 PGL196641:PGL196648 PQH196641:PQH196648 QAD196641:QAD196648 QJZ196641:QJZ196648 QTV196641:QTV196648 RDR196641:RDR196648 RNN196641:RNN196648 RXJ196641:RXJ196648 SHF196641:SHF196648 SRB196641:SRB196648 TAX196641:TAX196648 TKT196641:TKT196648 TUP196641:TUP196648 UEL196641:UEL196648 UOH196641:UOH196648 UYD196641:UYD196648 VHZ196641:VHZ196648 VRV196641:VRV196648 WBR196641:WBR196648 WLN196641:WLN196648 WVJ196641:WVJ196648 B262177:B262184 IX262177:IX262184 ST262177:ST262184 ACP262177:ACP262184 AML262177:AML262184 AWH262177:AWH262184 BGD262177:BGD262184 BPZ262177:BPZ262184 BZV262177:BZV262184 CJR262177:CJR262184 CTN262177:CTN262184 DDJ262177:DDJ262184 DNF262177:DNF262184 DXB262177:DXB262184 EGX262177:EGX262184 EQT262177:EQT262184 FAP262177:FAP262184 FKL262177:FKL262184 FUH262177:FUH262184 GED262177:GED262184 GNZ262177:GNZ262184 GXV262177:GXV262184 HHR262177:HHR262184 HRN262177:HRN262184 IBJ262177:IBJ262184 ILF262177:ILF262184 IVB262177:IVB262184 JEX262177:JEX262184 JOT262177:JOT262184 JYP262177:JYP262184 KIL262177:KIL262184 KSH262177:KSH262184 LCD262177:LCD262184 LLZ262177:LLZ262184 LVV262177:LVV262184 MFR262177:MFR262184 MPN262177:MPN262184 MZJ262177:MZJ262184 NJF262177:NJF262184 NTB262177:NTB262184 OCX262177:OCX262184 OMT262177:OMT262184 OWP262177:OWP262184 PGL262177:PGL262184 PQH262177:PQH262184 QAD262177:QAD262184 QJZ262177:QJZ262184 QTV262177:QTV262184 RDR262177:RDR262184 RNN262177:RNN262184 RXJ262177:RXJ262184 SHF262177:SHF262184 SRB262177:SRB262184 TAX262177:TAX262184 TKT262177:TKT262184 TUP262177:TUP262184 UEL262177:UEL262184 UOH262177:UOH262184 UYD262177:UYD262184 VHZ262177:VHZ262184 VRV262177:VRV262184 WBR262177:WBR262184 WLN262177:WLN262184 WVJ262177:WVJ262184 B327713:B327720 IX327713:IX327720 ST327713:ST327720 ACP327713:ACP327720 AML327713:AML327720 AWH327713:AWH327720 BGD327713:BGD327720 BPZ327713:BPZ327720 BZV327713:BZV327720 CJR327713:CJR327720 CTN327713:CTN327720 DDJ327713:DDJ327720 DNF327713:DNF327720 DXB327713:DXB327720 EGX327713:EGX327720 EQT327713:EQT327720 FAP327713:FAP327720 FKL327713:FKL327720 FUH327713:FUH327720 GED327713:GED327720 GNZ327713:GNZ327720 GXV327713:GXV327720 HHR327713:HHR327720 HRN327713:HRN327720 IBJ327713:IBJ327720 ILF327713:ILF327720 IVB327713:IVB327720 JEX327713:JEX327720 JOT327713:JOT327720 JYP327713:JYP327720 KIL327713:KIL327720 KSH327713:KSH327720 LCD327713:LCD327720 LLZ327713:LLZ327720 LVV327713:LVV327720 MFR327713:MFR327720 MPN327713:MPN327720 MZJ327713:MZJ327720 NJF327713:NJF327720 NTB327713:NTB327720 OCX327713:OCX327720 OMT327713:OMT327720 OWP327713:OWP327720 PGL327713:PGL327720 PQH327713:PQH327720 QAD327713:QAD327720 QJZ327713:QJZ327720 QTV327713:QTV327720 RDR327713:RDR327720 RNN327713:RNN327720 RXJ327713:RXJ327720 SHF327713:SHF327720 SRB327713:SRB327720 TAX327713:TAX327720 TKT327713:TKT327720 TUP327713:TUP327720 UEL327713:UEL327720 UOH327713:UOH327720 UYD327713:UYD327720 VHZ327713:VHZ327720 VRV327713:VRV327720 WBR327713:WBR327720 WLN327713:WLN327720 WVJ327713:WVJ327720 B393249:B393256 IX393249:IX393256 ST393249:ST393256 ACP393249:ACP393256 AML393249:AML393256 AWH393249:AWH393256 BGD393249:BGD393256 BPZ393249:BPZ393256 BZV393249:BZV393256 CJR393249:CJR393256 CTN393249:CTN393256 DDJ393249:DDJ393256 DNF393249:DNF393256 DXB393249:DXB393256 EGX393249:EGX393256 EQT393249:EQT393256 FAP393249:FAP393256 FKL393249:FKL393256 FUH393249:FUH393256 GED393249:GED393256 GNZ393249:GNZ393256 GXV393249:GXV393256 HHR393249:HHR393256 HRN393249:HRN393256 IBJ393249:IBJ393256 ILF393249:ILF393256 IVB393249:IVB393256 JEX393249:JEX393256 JOT393249:JOT393256 JYP393249:JYP393256 KIL393249:KIL393256 KSH393249:KSH393256 LCD393249:LCD393256 LLZ393249:LLZ393256 LVV393249:LVV393256 MFR393249:MFR393256 MPN393249:MPN393256 MZJ393249:MZJ393256 NJF393249:NJF393256 NTB393249:NTB393256 OCX393249:OCX393256 OMT393249:OMT393256 OWP393249:OWP393256 PGL393249:PGL393256 PQH393249:PQH393256 QAD393249:QAD393256 QJZ393249:QJZ393256 QTV393249:QTV393256 RDR393249:RDR393256 RNN393249:RNN393256 RXJ393249:RXJ393256 SHF393249:SHF393256 SRB393249:SRB393256 TAX393249:TAX393256 TKT393249:TKT393256 TUP393249:TUP393256 UEL393249:UEL393256 UOH393249:UOH393256 UYD393249:UYD393256 VHZ393249:VHZ393256 VRV393249:VRV393256 WBR393249:WBR393256 WLN393249:WLN393256 WVJ393249:WVJ393256 B458785:B458792 IX458785:IX458792 ST458785:ST458792 ACP458785:ACP458792 AML458785:AML458792 AWH458785:AWH458792 BGD458785:BGD458792 BPZ458785:BPZ458792 BZV458785:BZV458792 CJR458785:CJR458792 CTN458785:CTN458792 DDJ458785:DDJ458792 DNF458785:DNF458792 DXB458785:DXB458792 EGX458785:EGX458792 EQT458785:EQT458792 FAP458785:FAP458792 FKL458785:FKL458792 FUH458785:FUH458792 GED458785:GED458792 GNZ458785:GNZ458792 GXV458785:GXV458792 HHR458785:HHR458792 HRN458785:HRN458792 IBJ458785:IBJ458792 ILF458785:ILF458792 IVB458785:IVB458792 JEX458785:JEX458792 JOT458785:JOT458792 JYP458785:JYP458792 KIL458785:KIL458792 KSH458785:KSH458792 LCD458785:LCD458792 LLZ458785:LLZ458792 LVV458785:LVV458792 MFR458785:MFR458792 MPN458785:MPN458792 MZJ458785:MZJ458792 NJF458785:NJF458792 NTB458785:NTB458792 OCX458785:OCX458792 OMT458785:OMT458792 OWP458785:OWP458792 PGL458785:PGL458792 PQH458785:PQH458792 QAD458785:QAD458792 QJZ458785:QJZ458792 QTV458785:QTV458792 RDR458785:RDR458792 RNN458785:RNN458792 RXJ458785:RXJ458792 SHF458785:SHF458792 SRB458785:SRB458792 TAX458785:TAX458792 TKT458785:TKT458792 TUP458785:TUP458792 UEL458785:UEL458792 UOH458785:UOH458792 UYD458785:UYD458792 VHZ458785:VHZ458792 VRV458785:VRV458792 WBR458785:WBR458792 WLN458785:WLN458792 WVJ458785:WVJ458792 B524321:B524328 IX524321:IX524328 ST524321:ST524328 ACP524321:ACP524328 AML524321:AML524328 AWH524321:AWH524328 BGD524321:BGD524328 BPZ524321:BPZ524328 BZV524321:BZV524328 CJR524321:CJR524328 CTN524321:CTN524328 DDJ524321:DDJ524328 DNF524321:DNF524328 DXB524321:DXB524328 EGX524321:EGX524328 EQT524321:EQT524328 FAP524321:FAP524328 FKL524321:FKL524328 FUH524321:FUH524328 GED524321:GED524328 GNZ524321:GNZ524328 GXV524321:GXV524328 HHR524321:HHR524328 HRN524321:HRN524328 IBJ524321:IBJ524328 ILF524321:ILF524328 IVB524321:IVB524328 JEX524321:JEX524328 JOT524321:JOT524328 JYP524321:JYP524328 KIL524321:KIL524328 KSH524321:KSH524328 LCD524321:LCD524328 LLZ524321:LLZ524328 LVV524321:LVV524328 MFR524321:MFR524328 MPN524321:MPN524328 MZJ524321:MZJ524328 NJF524321:NJF524328 NTB524321:NTB524328 OCX524321:OCX524328 OMT524321:OMT524328 OWP524321:OWP524328 PGL524321:PGL524328 PQH524321:PQH524328 QAD524321:QAD524328 QJZ524321:QJZ524328 QTV524321:QTV524328 RDR524321:RDR524328 RNN524321:RNN524328 RXJ524321:RXJ524328 SHF524321:SHF524328 SRB524321:SRB524328 TAX524321:TAX524328 TKT524321:TKT524328 TUP524321:TUP524328 UEL524321:UEL524328 UOH524321:UOH524328 UYD524321:UYD524328 VHZ524321:VHZ524328 VRV524321:VRV524328 WBR524321:WBR524328 WLN524321:WLN524328 WVJ524321:WVJ524328 B589857:B589864 IX589857:IX589864 ST589857:ST589864 ACP589857:ACP589864 AML589857:AML589864 AWH589857:AWH589864 BGD589857:BGD589864 BPZ589857:BPZ589864 BZV589857:BZV589864 CJR589857:CJR589864 CTN589857:CTN589864 DDJ589857:DDJ589864 DNF589857:DNF589864 DXB589857:DXB589864 EGX589857:EGX589864 EQT589857:EQT589864 FAP589857:FAP589864 FKL589857:FKL589864 FUH589857:FUH589864 GED589857:GED589864 GNZ589857:GNZ589864 GXV589857:GXV589864 HHR589857:HHR589864 HRN589857:HRN589864 IBJ589857:IBJ589864 ILF589857:ILF589864 IVB589857:IVB589864 JEX589857:JEX589864 JOT589857:JOT589864 JYP589857:JYP589864 KIL589857:KIL589864 KSH589857:KSH589864 LCD589857:LCD589864 LLZ589857:LLZ589864 LVV589857:LVV589864 MFR589857:MFR589864 MPN589857:MPN589864 MZJ589857:MZJ589864 NJF589857:NJF589864 NTB589857:NTB589864 OCX589857:OCX589864 OMT589857:OMT589864 OWP589857:OWP589864 PGL589857:PGL589864 PQH589857:PQH589864 QAD589857:QAD589864 QJZ589857:QJZ589864 QTV589857:QTV589864 RDR589857:RDR589864 RNN589857:RNN589864 RXJ589857:RXJ589864 SHF589857:SHF589864 SRB589857:SRB589864 TAX589857:TAX589864 TKT589857:TKT589864 TUP589857:TUP589864 UEL589857:UEL589864 UOH589857:UOH589864 UYD589857:UYD589864 VHZ589857:VHZ589864 VRV589857:VRV589864 WBR589857:WBR589864 WLN589857:WLN589864 WVJ589857:WVJ589864 B655393:B655400 IX655393:IX655400 ST655393:ST655400 ACP655393:ACP655400 AML655393:AML655400 AWH655393:AWH655400 BGD655393:BGD655400 BPZ655393:BPZ655400 BZV655393:BZV655400 CJR655393:CJR655400 CTN655393:CTN655400 DDJ655393:DDJ655400 DNF655393:DNF655400 DXB655393:DXB655400 EGX655393:EGX655400 EQT655393:EQT655400 FAP655393:FAP655400 FKL655393:FKL655400 FUH655393:FUH655400 GED655393:GED655400 GNZ655393:GNZ655400 GXV655393:GXV655400 HHR655393:HHR655400 HRN655393:HRN655400 IBJ655393:IBJ655400 ILF655393:ILF655400 IVB655393:IVB655400 JEX655393:JEX655400 JOT655393:JOT655400 JYP655393:JYP655400 KIL655393:KIL655400 KSH655393:KSH655400 LCD655393:LCD655400 LLZ655393:LLZ655400 LVV655393:LVV655400 MFR655393:MFR655400 MPN655393:MPN655400 MZJ655393:MZJ655400 NJF655393:NJF655400 NTB655393:NTB655400 OCX655393:OCX655400 OMT655393:OMT655400 OWP655393:OWP655400 PGL655393:PGL655400 PQH655393:PQH655400 QAD655393:QAD655400 QJZ655393:QJZ655400 QTV655393:QTV655400 RDR655393:RDR655400 RNN655393:RNN655400 RXJ655393:RXJ655400 SHF655393:SHF655400 SRB655393:SRB655400 TAX655393:TAX655400 TKT655393:TKT655400 TUP655393:TUP655400 UEL655393:UEL655400 UOH655393:UOH655400 UYD655393:UYD655400 VHZ655393:VHZ655400 VRV655393:VRV655400 WBR655393:WBR655400 WLN655393:WLN655400 WVJ655393:WVJ655400 B720929:B720936 IX720929:IX720936 ST720929:ST720936 ACP720929:ACP720936 AML720929:AML720936 AWH720929:AWH720936 BGD720929:BGD720936 BPZ720929:BPZ720936 BZV720929:BZV720936 CJR720929:CJR720936 CTN720929:CTN720936 DDJ720929:DDJ720936 DNF720929:DNF720936 DXB720929:DXB720936 EGX720929:EGX720936 EQT720929:EQT720936 FAP720929:FAP720936 FKL720929:FKL720936 FUH720929:FUH720936 GED720929:GED720936 GNZ720929:GNZ720936 GXV720929:GXV720936 HHR720929:HHR720936 HRN720929:HRN720936 IBJ720929:IBJ720936 ILF720929:ILF720936 IVB720929:IVB720936 JEX720929:JEX720936 JOT720929:JOT720936 JYP720929:JYP720936 KIL720929:KIL720936 KSH720929:KSH720936 LCD720929:LCD720936 LLZ720929:LLZ720936 LVV720929:LVV720936 MFR720929:MFR720936 MPN720929:MPN720936 MZJ720929:MZJ720936 NJF720929:NJF720936 NTB720929:NTB720936 OCX720929:OCX720936 OMT720929:OMT720936 OWP720929:OWP720936 PGL720929:PGL720936 PQH720929:PQH720936 QAD720929:QAD720936 QJZ720929:QJZ720936 QTV720929:QTV720936 RDR720929:RDR720936 RNN720929:RNN720936 RXJ720929:RXJ720936 SHF720929:SHF720936 SRB720929:SRB720936 TAX720929:TAX720936 TKT720929:TKT720936 TUP720929:TUP720936 UEL720929:UEL720936 UOH720929:UOH720936 UYD720929:UYD720936 VHZ720929:VHZ720936 VRV720929:VRV720936 WBR720929:WBR720936 WLN720929:WLN720936 WVJ720929:WVJ720936 B786465:B786472 IX786465:IX786472 ST786465:ST786472 ACP786465:ACP786472 AML786465:AML786472 AWH786465:AWH786472 BGD786465:BGD786472 BPZ786465:BPZ786472 BZV786465:BZV786472 CJR786465:CJR786472 CTN786465:CTN786472 DDJ786465:DDJ786472 DNF786465:DNF786472 DXB786465:DXB786472 EGX786465:EGX786472 EQT786465:EQT786472 FAP786465:FAP786472 FKL786465:FKL786472 FUH786465:FUH786472 GED786465:GED786472 GNZ786465:GNZ786472 GXV786465:GXV786472 HHR786465:HHR786472 HRN786465:HRN786472 IBJ786465:IBJ786472 ILF786465:ILF786472 IVB786465:IVB786472 JEX786465:JEX786472 JOT786465:JOT786472 JYP786465:JYP786472 KIL786465:KIL786472 KSH786465:KSH786472 LCD786465:LCD786472 LLZ786465:LLZ786472 LVV786465:LVV786472 MFR786465:MFR786472 MPN786465:MPN786472 MZJ786465:MZJ786472 NJF786465:NJF786472 NTB786465:NTB786472 OCX786465:OCX786472 OMT786465:OMT786472 OWP786465:OWP786472 PGL786465:PGL786472 PQH786465:PQH786472 QAD786465:QAD786472 QJZ786465:QJZ786472 QTV786465:QTV786472 RDR786465:RDR786472 RNN786465:RNN786472 RXJ786465:RXJ786472 SHF786465:SHF786472 SRB786465:SRB786472 TAX786465:TAX786472 TKT786465:TKT786472 TUP786465:TUP786472 UEL786465:UEL786472 UOH786465:UOH786472 UYD786465:UYD786472 VHZ786465:VHZ786472 VRV786465:VRV786472 WBR786465:WBR786472 WLN786465:WLN786472 WVJ786465:WVJ786472 B852001:B852008 IX852001:IX852008 ST852001:ST852008 ACP852001:ACP852008 AML852001:AML852008 AWH852001:AWH852008 BGD852001:BGD852008 BPZ852001:BPZ852008 BZV852001:BZV852008 CJR852001:CJR852008 CTN852001:CTN852008 DDJ852001:DDJ852008 DNF852001:DNF852008 DXB852001:DXB852008 EGX852001:EGX852008 EQT852001:EQT852008 FAP852001:FAP852008 FKL852001:FKL852008 FUH852001:FUH852008 GED852001:GED852008 GNZ852001:GNZ852008 GXV852001:GXV852008 HHR852001:HHR852008 HRN852001:HRN852008 IBJ852001:IBJ852008 ILF852001:ILF852008 IVB852001:IVB852008 JEX852001:JEX852008 JOT852001:JOT852008 JYP852001:JYP852008 KIL852001:KIL852008 KSH852001:KSH852008 LCD852001:LCD852008 LLZ852001:LLZ852008 LVV852001:LVV852008 MFR852001:MFR852008 MPN852001:MPN852008 MZJ852001:MZJ852008 NJF852001:NJF852008 NTB852001:NTB852008 OCX852001:OCX852008 OMT852001:OMT852008 OWP852001:OWP852008 PGL852001:PGL852008 PQH852001:PQH852008 QAD852001:QAD852008 QJZ852001:QJZ852008 QTV852001:QTV852008 RDR852001:RDR852008 RNN852001:RNN852008 RXJ852001:RXJ852008 SHF852001:SHF852008 SRB852001:SRB852008 TAX852001:TAX852008 TKT852001:TKT852008 TUP852001:TUP852008 UEL852001:UEL852008 UOH852001:UOH852008 UYD852001:UYD852008 VHZ852001:VHZ852008 VRV852001:VRV852008 WBR852001:WBR852008 WLN852001:WLN852008 WVJ852001:WVJ852008 B917537:B917544 IX917537:IX917544 ST917537:ST917544 ACP917537:ACP917544 AML917537:AML917544 AWH917537:AWH917544 BGD917537:BGD917544 BPZ917537:BPZ917544 BZV917537:BZV917544 CJR917537:CJR917544 CTN917537:CTN917544 DDJ917537:DDJ917544 DNF917537:DNF917544 DXB917537:DXB917544 EGX917537:EGX917544 EQT917537:EQT917544 FAP917537:FAP917544 FKL917537:FKL917544 FUH917537:FUH917544 GED917537:GED917544 GNZ917537:GNZ917544 GXV917537:GXV917544 HHR917537:HHR917544 HRN917537:HRN917544 IBJ917537:IBJ917544 ILF917537:ILF917544 IVB917537:IVB917544 JEX917537:JEX917544 JOT917537:JOT917544 JYP917537:JYP917544 KIL917537:KIL917544 KSH917537:KSH917544 LCD917537:LCD917544 LLZ917537:LLZ917544 LVV917537:LVV917544 MFR917537:MFR917544 MPN917537:MPN917544 MZJ917537:MZJ917544 NJF917537:NJF917544 NTB917537:NTB917544 OCX917537:OCX917544 OMT917537:OMT917544 OWP917537:OWP917544 PGL917537:PGL917544 PQH917537:PQH917544 QAD917537:QAD917544 QJZ917537:QJZ917544 QTV917537:QTV917544 RDR917537:RDR917544 RNN917537:RNN917544 RXJ917537:RXJ917544 SHF917537:SHF917544 SRB917537:SRB917544 TAX917537:TAX917544 TKT917537:TKT917544 TUP917537:TUP917544 UEL917537:UEL917544 UOH917537:UOH917544 UYD917537:UYD917544 VHZ917537:VHZ917544 VRV917537:VRV917544 WBR917537:WBR917544 WLN917537:WLN917544 WVJ917537:WVJ917544 B983073:B983080 IX983073:IX983080 ST983073:ST983080 ACP983073:ACP983080 AML983073:AML983080 AWH983073:AWH983080 BGD983073:BGD983080 BPZ983073:BPZ983080 BZV983073:BZV983080 CJR983073:CJR983080 CTN983073:CTN983080 DDJ983073:DDJ983080 DNF983073:DNF983080 DXB983073:DXB983080 EGX983073:EGX983080 EQT983073:EQT983080 FAP983073:FAP983080 FKL983073:FKL983080 FUH983073:FUH983080 GED983073:GED983080 GNZ983073:GNZ983080 GXV983073:GXV983080 HHR983073:HHR983080 HRN983073:HRN983080 IBJ983073:IBJ983080 ILF983073:ILF983080 IVB983073:IVB983080 JEX983073:JEX983080 JOT983073:JOT983080 JYP983073:JYP983080 KIL983073:KIL983080 KSH983073:KSH983080 LCD983073:LCD983080 LLZ983073:LLZ983080 LVV983073:LVV983080 MFR983073:MFR983080 MPN983073:MPN983080 MZJ983073:MZJ983080 NJF983073:NJF983080 NTB983073:NTB983080 OCX983073:OCX983080 OMT983073:OMT983080 OWP983073:OWP983080 PGL983073:PGL983080 PQH983073:PQH983080 QAD983073:QAD983080 QJZ983073:QJZ983080 QTV983073:QTV983080 RDR983073:RDR983080 RNN983073:RNN983080 RXJ983073:RXJ983080 SHF983073:SHF983080 SRB983073:SRB983080 TAX983073:TAX983080 TKT983073:TKT983080 TUP983073:TUP983080 UEL983073:UEL983080 UOH983073:UOH983080 UYD983073:UYD983080 VHZ983073:VHZ983080 VRV983073:VRV983080 WBR983073:WBR983080 WLN983073:WLN983080 WVJ983073:WVJ983080">
      <formula1>Valore</formula1>
    </dataValidation>
    <dataValidation type="list" allowBlank="1" showInputMessage="1" showErrorMessage="1" sqref="A33:A40 IW33:IW40 SS33:SS40 ACO33:ACO40 AMK33:AMK40 AWG33:AWG40 BGC33:BGC40 BPY33:BPY40 BZU33:BZU40 CJQ33:CJQ40 CTM33:CTM40 DDI33:DDI40 DNE33:DNE40 DXA33:DXA40 EGW33:EGW40 EQS33:EQS40 FAO33:FAO40 FKK33:FKK40 FUG33:FUG40 GEC33:GEC40 GNY33:GNY40 GXU33:GXU40 HHQ33:HHQ40 HRM33:HRM40 IBI33:IBI40 ILE33:ILE40 IVA33:IVA40 JEW33:JEW40 JOS33:JOS40 JYO33:JYO40 KIK33:KIK40 KSG33:KSG40 LCC33:LCC40 LLY33:LLY40 LVU33:LVU40 MFQ33:MFQ40 MPM33:MPM40 MZI33:MZI40 NJE33:NJE40 NTA33:NTA40 OCW33:OCW40 OMS33:OMS40 OWO33:OWO40 PGK33:PGK40 PQG33:PQG40 QAC33:QAC40 QJY33:QJY40 QTU33:QTU40 RDQ33:RDQ40 RNM33:RNM40 RXI33:RXI40 SHE33:SHE40 SRA33:SRA40 TAW33:TAW40 TKS33:TKS40 TUO33:TUO40 UEK33:UEK40 UOG33:UOG40 UYC33:UYC40 VHY33:VHY40 VRU33:VRU40 WBQ33:WBQ40 WLM33:WLM40 WVI33:WVI40 A65569:A65576 IW65569:IW65576 SS65569:SS65576 ACO65569:ACO65576 AMK65569:AMK65576 AWG65569:AWG65576 BGC65569:BGC65576 BPY65569:BPY65576 BZU65569:BZU65576 CJQ65569:CJQ65576 CTM65569:CTM65576 DDI65569:DDI65576 DNE65569:DNE65576 DXA65569:DXA65576 EGW65569:EGW65576 EQS65569:EQS65576 FAO65569:FAO65576 FKK65569:FKK65576 FUG65569:FUG65576 GEC65569:GEC65576 GNY65569:GNY65576 GXU65569:GXU65576 HHQ65569:HHQ65576 HRM65569:HRM65576 IBI65569:IBI65576 ILE65569:ILE65576 IVA65569:IVA65576 JEW65569:JEW65576 JOS65569:JOS65576 JYO65569:JYO65576 KIK65569:KIK65576 KSG65569:KSG65576 LCC65569:LCC65576 LLY65569:LLY65576 LVU65569:LVU65576 MFQ65569:MFQ65576 MPM65569:MPM65576 MZI65569:MZI65576 NJE65569:NJE65576 NTA65569:NTA65576 OCW65569:OCW65576 OMS65569:OMS65576 OWO65569:OWO65576 PGK65569:PGK65576 PQG65569:PQG65576 QAC65569:QAC65576 QJY65569:QJY65576 QTU65569:QTU65576 RDQ65569:RDQ65576 RNM65569:RNM65576 RXI65569:RXI65576 SHE65569:SHE65576 SRA65569:SRA65576 TAW65569:TAW65576 TKS65569:TKS65576 TUO65569:TUO65576 UEK65569:UEK65576 UOG65569:UOG65576 UYC65569:UYC65576 VHY65569:VHY65576 VRU65569:VRU65576 WBQ65569:WBQ65576 WLM65569:WLM65576 WVI65569:WVI65576 A131105:A131112 IW131105:IW131112 SS131105:SS131112 ACO131105:ACO131112 AMK131105:AMK131112 AWG131105:AWG131112 BGC131105:BGC131112 BPY131105:BPY131112 BZU131105:BZU131112 CJQ131105:CJQ131112 CTM131105:CTM131112 DDI131105:DDI131112 DNE131105:DNE131112 DXA131105:DXA131112 EGW131105:EGW131112 EQS131105:EQS131112 FAO131105:FAO131112 FKK131105:FKK131112 FUG131105:FUG131112 GEC131105:GEC131112 GNY131105:GNY131112 GXU131105:GXU131112 HHQ131105:HHQ131112 HRM131105:HRM131112 IBI131105:IBI131112 ILE131105:ILE131112 IVA131105:IVA131112 JEW131105:JEW131112 JOS131105:JOS131112 JYO131105:JYO131112 KIK131105:KIK131112 KSG131105:KSG131112 LCC131105:LCC131112 LLY131105:LLY131112 LVU131105:LVU131112 MFQ131105:MFQ131112 MPM131105:MPM131112 MZI131105:MZI131112 NJE131105:NJE131112 NTA131105:NTA131112 OCW131105:OCW131112 OMS131105:OMS131112 OWO131105:OWO131112 PGK131105:PGK131112 PQG131105:PQG131112 QAC131105:QAC131112 QJY131105:QJY131112 QTU131105:QTU131112 RDQ131105:RDQ131112 RNM131105:RNM131112 RXI131105:RXI131112 SHE131105:SHE131112 SRA131105:SRA131112 TAW131105:TAW131112 TKS131105:TKS131112 TUO131105:TUO131112 UEK131105:UEK131112 UOG131105:UOG131112 UYC131105:UYC131112 VHY131105:VHY131112 VRU131105:VRU131112 WBQ131105:WBQ131112 WLM131105:WLM131112 WVI131105:WVI131112 A196641:A196648 IW196641:IW196648 SS196641:SS196648 ACO196641:ACO196648 AMK196641:AMK196648 AWG196641:AWG196648 BGC196641:BGC196648 BPY196641:BPY196648 BZU196641:BZU196648 CJQ196641:CJQ196648 CTM196641:CTM196648 DDI196641:DDI196648 DNE196641:DNE196648 DXA196641:DXA196648 EGW196641:EGW196648 EQS196641:EQS196648 FAO196641:FAO196648 FKK196641:FKK196648 FUG196641:FUG196648 GEC196641:GEC196648 GNY196641:GNY196648 GXU196641:GXU196648 HHQ196641:HHQ196648 HRM196641:HRM196648 IBI196641:IBI196648 ILE196641:ILE196648 IVA196641:IVA196648 JEW196641:JEW196648 JOS196641:JOS196648 JYO196641:JYO196648 KIK196641:KIK196648 KSG196641:KSG196648 LCC196641:LCC196648 LLY196641:LLY196648 LVU196641:LVU196648 MFQ196641:MFQ196648 MPM196641:MPM196648 MZI196641:MZI196648 NJE196641:NJE196648 NTA196641:NTA196648 OCW196641:OCW196648 OMS196641:OMS196648 OWO196641:OWO196648 PGK196641:PGK196648 PQG196641:PQG196648 QAC196641:QAC196648 QJY196641:QJY196648 QTU196641:QTU196648 RDQ196641:RDQ196648 RNM196641:RNM196648 RXI196641:RXI196648 SHE196641:SHE196648 SRA196641:SRA196648 TAW196641:TAW196648 TKS196641:TKS196648 TUO196641:TUO196648 UEK196641:UEK196648 UOG196641:UOG196648 UYC196641:UYC196648 VHY196641:VHY196648 VRU196641:VRU196648 WBQ196641:WBQ196648 WLM196641:WLM196648 WVI196641:WVI196648 A262177:A262184 IW262177:IW262184 SS262177:SS262184 ACO262177:ACO262184 AMK262177:AMK262184 AWG262177:AWG262184 BGC262177:BGC262184 BPY262177:BPY262184 BZU262177:BZU262184 CJQ262177:CJQ262184 CTM262177:CTM262184 DDI262177:DDI262184 DNE262177:DNE262184 DXA262177:DXA262184 EGW262177:EGW262184 EQS262177:EQS262184 FAO262177:FAO262184 FKK262177:FKK262184 FUG262177:FUG262184 GEC262177:GEC262184 GNY262177:GNY262184 GXU262177:GXU262184 HHQ262177:HHQ262184 HRM262177:HRM262184 IBI262177:IBI262184 ILE262177:ILE262184 IVA262177:IVA262184 JEW262177:JEW262184 JOS262177:JOS262184 JYO262177:JYO262184 KIK262177:KIK262184 KSG262177:KSG262184 LCC262177:LCC262184 LLY262177:LLY262184 LVU262177:LVU262184 MFQ262177:MFQ262184 MPM262177:MPM262184 MZI262177:MZI262184 NJE262177:NJE262184 NTA262177:NTA262184 OCW262177:OCW262184 OMS262177:OMS262184 OWO262177:OWO262184 PGK262177:PGK262184 PQG262177:PQG262184 QAC262177:QAC262184 QJY262177:QJY262184 QTU262177:QTU262184 RDQ262177:RDQ262184 RNM262177:RNM262184 RXI262177:RXI262184 SHE262177:SHE262184 SRA262177:SRA262184 TAW262177:TAW262184 TKS262177:TKS262184 TUO262177:TUO262184 UEK262177:UEK262184 UOG262177:UOG262184 UYC262177:UYC262184 VHY262177:VHY262184 VRU262177:VRU262184 WBQ262177:WBQ262184 WLM262177:WLM262184 WVI262177:WVI262184 A327713:A327720 IW327713:IW327720 SS327713:SS327720 ACO327713:ACO327720 AMK327713:AMK327720 AWG327713:AWG327720 BGC327713:BGC327720 BPY327713:BPY327720 BZU327713:BZU327720 CJQ327713:CJQ327720 CTM327713:CTM327720 DDI327713:DDI327720 DNE327713:DNE327720 DXA327713:DXA327720 EGW327713:EGW327720 EQS327713:EQS327720 FAO327713:FAO327720 FKK327713:FKK327720 FUG327713:FUG327720 GEC327713:GEC327720 GNY327713:GNY327720 GXU327713:GXU327720 HHQ327713:HHQ327720 HRM327713:HRM327720 IBI327713:IBI327720 ILE327713:ILE327720 IVA327713:IVA327720 JEW327713:JEW327720 JOS327713:JOS327720 JYO327713:JYO327720 KIK327713:KIK327720 KSG327713:KSG327720 LCC327713:LCC327720 LLY327713:LLY327720 LVU327713:LVU327720 MFQ327713:MFQ327720 MPM327713:MPM327720 MZI327713:MZI327720 NJE327713:NJE327720 NTA327713:NTA327720 OCW327713:OCW327720 OMS327713:OMS327720 OWO327713:OWO327720 PGK327713:PGK327720 PQG327713:PQG327720 QAC327713:QAC327720 QJY327713:QJY327720 QTU327713:QTU327720 RDQ327713:RDQ327720 RNM327713:RNM327720 RXI327713:RXI327720 SHE327713:SHE327720 SRA327713:SRA327720 TAW327713:TAW327720 TKS327713:TKS327720 TUO327713:TUO327720 UEK327713:UEK327720 UOG327713:UOG327720 UYC327713:UYC327720 VHY327713:VHY327720 VRU327713:VRU327720 WBQ327713:WBQ327720 WLM327713:WLM327720 WVI327713:WVI327720 A393249:A393256 IW393249:IW393256 SS393249:SS393256 ACO393249:ACO393256 AMK393249:AMK393256 AWG393249:AWG393256 BGC393249:BGC393256 BPY393249:BPY393256 BZU393249:BZU393256 CJQ393249:CJQ393256 CTM393249:CTM393256 DDI393249:DDI393256 DNE393249:DNE393256 DXA393249:DXA393256 EGW393249:EGW393256 EQS393249:EQS393256 FAO393249:FAO393256 FKK393249:FKK393256 FUG393249:FUG393256 GEC393249:GEC393256 GNY393249:GNY393256 GXU393249:GXU393256 HHQ393249:HHQ393256 HRM393249:HRM393256 IBI393249:IBI393256 ILE393249:ILE393256 IVA393249:IVA393256 JEW393249:JEW393256 JOS393249:JOS393256 JYO393249:JYO393256 KIK393249:KIK393256 KSG393249:KSG393256 LCC393249:LCC393256 LLY393249:LLY393256 LVU393249:LVU393256 MFQ393249:MFQ393256 MPM393249:MPM393256 MZI393249:MZI393256 NJE393249:NJE393256 NTA393249:NTA393256 OCW393249:OCW393256 OMS393249:OMS393256 OWO393249:OWO393256 PGK393249:PGK393256 PQG393249:PQG393256 QAC393249:QAC393256 QJY393249:QJY393256 QTU393249:QTU393256 RDQ393249:RDQ393256 RNM393249:RNM393256 RXI393249:RXI393256 SHE393249:SHE393256 SRA393249:SRA393256 TAW393249:TAW393256 TKS393249:TKS393256 TUO393249:TUO393256 UEK393249:UEK393256 UOG393249:UOG393256 UYC393249:UYC393256 VHY393249:VHY393256 VRU393249:VRU393256 WBQ393249:WBQ393256 WLM393249:WLM393256 WVI393249:WVI393256 A458785:A458792 IW458785:IW458792 SS458785:SS458792 ACO458785:ACO458792 AMK458785:AMK458792 AWG458785:AWG458792 BGC458785:BGC458792 BPY458785:BPY458792 BZU458785:BZU458792 CJQ458785:CJQ458792 CTM458785:CTM458792 DDI458785:DDI458792 DNE458785:DNE458792 DXA458785:DXA458792 EGW458785:EGW458792 EQS458785:EQS458792 FAO458785:FAO458792 FKK458785:FKK458792 FUG458785:FUG458792 GEC458785:GEC458792 GNY458785:GNY458792 GXU458785:GXU458792 HHQ458785:HHQ458792 HRM458785:HRM458792 IBI458785:IBI458792 ILE458785:ILE458792 IVA458785:IVA458792 JEW458785:JEW458792 JOS458785:JOS458792 JYO458785:JYO458792 KIK458785:KIK458792 KSG458785:KSG458792 LCC458785:LCC458792 LLY458785:LLY458792 LVU458785:LVU458792 MFQ458785:MFQ458792 MPM458785:MPM458792 MZI458785:MZI458792 NJE458785:NJE458792 NTA458785:NTA458792 OCW458785:OCW458792 OMS458785:OMS458792 OWO458785:OWO458792 PGK458785:PGK458792 PQG458785:PQG458792 QAC458785:QAC458792 QJY458785:QJY458792 QTU458785:QTU458792 RDQ458785:RDQ458792 RNM458785:RNM458792 RXI458785:RXI458792 SHE458785:SHE458792 SRA458785:SRA458792 TAW458785:TAW458792 TKS458785:TKS458792 TUO458785:TUO458792 UEK458785:UEK458792 UOG458785:UOG458792 UYC458785:UYC458792 VHY458785:VHY458792 VRU458785:VRU458792 WBQ458785:WBQ458792 WLM458785:WLM458792 WVI458785:WVI458792 A524321:A524328 IW524321:IW524328 SS524321:SS524328 ACO524321:ACO524328 AMK524321:AMK524328 AWG524321:AWG524328 BGC524321:BGC524328 BPY524321:BPY524328 BZU524321:BZU524328 CJQ524321:CJQ524328 CTM524321:CTM524328 DDI524321:DDI524328 DNE524321:DNE524328 DXA524321:DXA524328 EGW524321:EGW524328 EQS524321:EQS524328 FAO524321:FAO524328 FKK524321:FKK524328 FUG524321:FUG524328 GEC524321:GEC524328 GNY524321:GNY524328 GXU524321:GXU524328 HHQ524321:HHQ524328 HRM524321:HRM524328 IBI524321:IBI524328 ILE524321:ILE524328 IVA524321:IVA524328 JEW524321:JEW524328 JOS524321:JOS524328 JYO524321:JYO524328 KIK524321:KIK524328 KSG524321:KSG524328 LCC524321:LCC524328 LLY524321:LLY524328 LVU524321:LVU524328 MFQ524321:MFQ524328 MPM524321:MPM524328 MZI524321:MZI524328 NJE524321:NJE524328 NTA524321:NTA524328 OCW524321:OCW524328 OMS524321:OMS524328 OWO524321:OWO524328 PGK524321:PGK524328 PQG524321:PQG524328 QAC524321:QAC524328 QJY524321:QJY524328 QTU524321:QTU524328 RDQ524321:RDQ524328 RNM524321:RNM524328 RXI524321:RXI524328 SHE524321:SHE524328 SRA524321:SRA524328 TAW524321:TAW524328 TKS524321:TKS524328 TUO524321:TUO524328 UEK524321:UEK524328 UOG524321:UOG524328 UYC524321:UYC524328 VHY524321:VHY524328 VRU524321:VRU524328 WBQ524321:WBQ524328 WLM524321:WLM524328 WVI524321:WVI524328 A589857:A589864 IW589857:IW589864 SS589857:SS589864 ACO589857:ACO589864 AMK589857:AMK589864 AWG589857:AWG589864 BGC589857:BGC589864 BPY589857:BPY589864 BZU589857:BZU589864 CJQ589857:CJQ589864 CTM589857:CTM589864 DDI589857:DDI589864 DNE589857:DNE589864 DXA589857:DXA589864 EGW589857:EGW589864 EQS589857:EQS589864 FAO589857:FAO589864 FKK589857:FKK589864 FUG589857:FUG589864 GEC589857:GEC589864 GNY589857:GNY589864 GXU589857:GXU589864 HHQ589857:HHQ589864 HRM589857:HRM589864 IBI589857:IBI589864 ILE589857:ILE589864 IVA589857:IVA589864 JEW589857:JEW589864 JOS589857:JOS589864 JYO589857:JYO589864 KIK589857:KIK589864 KSG589857:KSG589864 LCC589857:LCC589864 LLY589857:LLY589864 LVU589857:LVU589864 MFQ589857:MFQ589864 MPM589857:MPM589864 MZI589857:MZI589864 NJE589857:NJE589864 NTA589857:NTA589864 OCW589857:OCW589864 OMS589857:OMS589864 OWO589857:OWO589864 PGK589857:PGK589864 PQG589857:PQG589864 QAC589857:QAC589864 QJY589857:QJY589864 QTU589857:QTU589864 RDQ589857:RDQ589864 RNM589857:RNM589864 RXI589857:RXI589864 SHE589857:SHE589864 SRA589857:SRA589864 TAW589857:TAW589864 TKS589857:TKS589864 TUO589857:TUO589864 UEK589857:UEK589864 UOG589857:UOG589864 UYC589857:UYC589864 VHY589857:VHY589864 VRU589857:VRU589864 WBQ589857:WBQ589864 WLM589857:WLM589864 WVI589857:WVI589864 A655393:A655400 IW655393:IW655400 SS655393:SS655400 ACO655393:ACO655400 AMK655393:AMK655400 AWG655393:AWG655400 BGC655393:BGC655400 BPY655393:BPY655400 BZU655393:BZU655400 CJQ655393:CJQ655400 CTM655393:CTM655400 DDI655393:DDI655400 DNE655393:DNE655400 DXA655393:DXA655400 EGW655393:EGW655400 EQS655393:EQS655400 FAO655393:FAO655400 FKK655393:FKK655400 FUG655393:FUG655400 GEC655393:GEC655400 GNY655393:GNY655400 GXU655393:GXU655400 HHQ655393:HHQ655400 HRM655393:HRM655400 IBI655393:IBI655400 ILE655393:ILE655400 IVA655393:IVA655400 JEW655393:JEW655400 JOS655393:JOS655400 JYO655393:JYO655400 KIK655393:KIK655400 KSG655393:KSG655400 LCC655393:LCC655400 LLY655393:LLY655400 LVU655393:LVU655400 MFQ655393:MFQ655400 MPM655393:MPM655400 MZI655393:MZI655400 NJE655393:NJE655400 NTA655393:NTA655400 OCW655393:OCW655400 OMS655393:OMS655400 OWO655393:OWO655400 PGK655393:PGK655400 PQG655393:PQG655400 QAC655393:QAC655400 QJY655393:QJY655400 QTU655393:QTU655400 RDQ655393:RDQ655400 RNM655393:RNM655400 RXI655393:RXI655400 SHE655393:SHE655400 SRA655393:SRA655400 TAW655393:TAW655400 TKS655393:TKS655400 TUO655393:TUO655400 UEK655393:UEK655400 UOG655393:UOG655400 UYC655393:UYC655400 VHY655393:VHY655400 VRU655393:VRU655400 WBQ655393:WBQ655400 WLM655393:WLM655400 WVI655393:WVI655400 A720929:A720936 IW720929:IW720936 SS720929:SS720936 ACO720929:ACO720936 AMK720929:AMK720936 AWG720929:AWG720936 BGC720929:BGC720936 BPY720929:BPY720936 BZU720929:BZU720936 CJQ720929:CJQ720936 CTM720929:CTM720936 DDI720929:DDI720936 DNE720929:DNE720936 DXA720929:DXA720936 EGW720929:EGW720936 EQS720929:EQS720936 FAO720929:FAO720936 FKK720929:FKK720936 FUG720929:FUG720936 GEC720929:GEC720936 GNY720929:GNY720936 GXU720929:GXU720936 HHQ720929:HHQ720936 HRM720929:HRM720936 IBI720929:IBI720936 ILE720929:ILE720936 IVA720929:IVA720936 JEW720929:JEW720936 JOS720929:JOS720936 JYO720929:JYO720936 KIK720929:KIK720936 KSG720929:KSG720936 LCC720929:LCC720936 LLY720929:LLY720936 LVU720929:LVU720936 MFQ720929:MFQ720936 MPM720929:MPM720936 MZI720929:MZI720936 NJE720929:NJE720936 NTA720929:NTA720936 OCW720929:OCW720936 OMS720929:OMS720936 OWO720929:OWO720936 PGK720929:PGK720936 PQG720929:PQG720936 QAC720929:QAC720936 QJY720929:QJY720936 QTU720929:QTU720936 RDQ720929:RDQ720936 RNM720929:RNM720936 RXI720929:RXI720936 SHE720929:SHE720936 SRA720929:SRA720936 TAW720929:TAW720936 TKS720929:TKS720936 TUO720929:TUO720936 UEK720929:UEK720936 UOG720929:UOG720936 UYC720929:UYC720936 VHY720929:VHY720936 VRU720929:VRU720936 WBQ720929:WBQ720936 WLM720929:WLM720936 WVI720929:WVI720936 A786465:A786472 IW786465:IW786472 SS786465:SS786472 ACO786465:ACO786472 AMK786465:AMK786472 AWG786465:AWG786472 BGC786465:BGC786472 BPY786465:BPY786472 BZU786465:BZU786472 CJQ786465:CJQ786472 CTM786465:CTM786472 DDI786465:DDI786472 DNE786465:DNE786472 DXA786465:DXA786472 EGW786465:EGW786472 EQS786465:EQS786472 FAO786465:FAO786472 FKK786465:FKK786472 FUG786465:FUG786472 GEC786465:GEC786472 GNY786465:GNY786472 GXU786465:GXU786472 HHQ786465:HHQ786472 HRM786465:HRM786472 IBI786465:IBI786472 ILE786465:ILE786472 IVA786465:IVA786472 JEW786465:JEW786472 JOS786465:JOS786472 JYO786465:JYO786472 KIK786465:KIK786472 KSG786465:KSG786472 LCC786465:LCC786472 LLY786465:LLY786472 LVU786465:LVU786472 MFQ786465:MFQ786472 MPM786465:MPM786472 MZI786465:MZI786472 NJE786465:NJE786472 NTA786465:NTA786472 OCW786465:OCW786472 OMS786465:OMS786472 OWO786465:OWO786472 PGK786465:PGK786472 PQG786465:PQG786472 QAC786465:QAC786472 QJY786465:QJY786472 QTU786465:QTU786472 RDQ786465:RDQ786472 RNM786465:RNM786472 RXI786465:RXI786472 SHE786465:SHE786472 SRA786465:SRA786472 TAW786465:TAW786472 TKS786465:TKS786472 TUO786465:TUO786472 UEK786465:UEK786472 UOG786465:UOG786472 UYC786465:UYC786472 VHY786465:VHY786472 VRU786465:VRU786472 WBQ786465:WBQ786472 WLM786465:WLM786472 WVI786465:WVI786472 A852001:A852008 IW852001:IW852008 SS852001:SS852008 ACO852001:ACO852008 AMK852001:AMK852008 AWG852001:AWG852008 BGC852001:BGC852008 BPY852001:BPY852008 BZU852001:BZU852008 CJQ852001:CJQ852008 CTM852001:CTM852008 DDI852001:DDI852008 DNE852001:DNE852008 DXA852001:DXA852008 EGW852001:EGW852008 EQS852001:EQS852008 FAO852001:FAO852008 FKK852001:FKK852008 FUG852001:FUG852008 GEC852001:GEC852008 GNY852001:GNY852008 GXU852001:GXU852008 HHQ852001:HHQ852008 HRM852001:HRM852008 IBI852001:IBI852008 ILE852001:ILE852008 IVA852001:IVA852008 JEW852001:JEW852008 JOS852001:JOS852008 JYO852001:JYO852008 KIK852001:KIK852008 KSG852001:KSG852008 LCC852001:LCC852008 LLY852001:LLY852008 LVU852001:LVU852008 MFQ852001:MFQ852008 MPM852001:MPM852008 MZI852001:MZI852008 NJE852001:NJE852008 NTA852001:NTA852008 OCW852001:OCW852008 OMS852001:OMS852008 OWO852001:OWO852008 PGK852001:PGK852008 PQG852001:PQG852008 QAC852001:QAC852008 QJY852001:QJY852008 QTU852001:QTU852008 RDQ852001:RDQ852008 RNM852001:RNM852008 RXI852001:RXI852008 SHE852001:SHE852008 SRA852001:SRA852008 TAW852001:TAW852008 TKS852001:TKS852008 TUO852001:TUO852008 UEK852001:UEK852008 UOG852001:UOG852008 UYC852001:UYC852008 VHY852001:VHY852008 VRU852001:VRU852008 WBQ852001:WBQ852008 WLM852001:WLM852008 WVI852001:WVI852008 A917537:A917544 IW917537:IW917544 SS917537:SS917544 ACO917537:ACO917544 AMK917537:AMK917544 AWG917537:AWG917544 BGC917537:BGC917544 BPY917537:BPY917544 BZU917537:BZU917544 CJQ917537:CJQ917544 CTM917537:CTM917544 DDI917537:DDI917544 DNE917537:DNE917544 DXA917537:DXA917544 EGW917537:EGW917544 EQS917537:EQS917544 FAO917537:FAO917544 FKK917537:FKK917544 FUG917537:FUG917544 GEC917537:GEC917544 GNY917537:GNY917544 GXU917537:GXU917544 HHQ917537:HHQ917544 HRM917537:HRM917544 IBI917537:IBI917544 ILE917537:ILE917544 IVA917537:IVA917544 JEW917537:JEW917544 JOS917537:JOS917544 JYO917537:JYO917544 KIK917537:KIK917544 KSG917537:KSG917544 LCC917537:LCC917544 LLY917537:LLY917544 LVU917537:LVU917544 MFQ917537:MFQ917544 MPM917537:MPM917544 MZI917537:MZI917544 NJE917537:NJE917544 NTA917537:NTA917544 OCW917537:OCW917544 OMS917537:OMS917544 OWO917537:OWO917544 PGK917537:PGK917544 PQG917537:PQG917544 QAC917537:QAC917544 QJY917537:QJY917544 QTU917537:QTU917544 RDQ917537:RDQ917544 RNM917537:RNM917544 RXI917537:RXI917544 SHE917537:SHE917544 SRA917537:SRA917544 TAW917537:TAW917544 TKS917537:TKS917544 TUO917537:TUO917544 UEK917537:UEK917544 UOG917537:UOG917544 UYC917537:UYC917544 VHY917537:VHY917544 VRU917537:VRU917544 WBQ917537:WBQ917544 WLM917537:WLM917544 WVI917537:WVI917544 A983073:A983080 IW983073:IW983080 SS983073:SS983080 ACO983073:ACO983080 AMK983073:AMK983080 AWG983073:AWG983080 BGC983073:BGC983080 BPY983073:BPY983080 BZU983073:BZU983080 CJQ983073:CJQ983080 CTM983073:CTM983080 DDI983073:DDI983080 DNE983073:DNE983080 DXA983073:DXA983080 EGW983073:EGW983080 EQS983073:EQS983080 FAO983073:FAO983080 FKK983073:FKK983080 FUG983073:FUG983080 GEC983073:GEC983080 GNY983073:GNY983080 GXU983073:GXU983080 HHQ983073:HHQ983080 HRM983073:HRM983080 IBI983073:IBI983080 ILE983073:ILE983080 IVA983073:IVA983080 JEW983073:JEW983080 JOS983073:JOS983080 JYO983073:JYO983080 KIK983073:KIK983080 KSG983073:KSG983080 LCC983073:LCC983080 LLY983073:LLY983080 LVU983073:LVU983080 MFQ983073:MFQ983080 MPM983073:MPM983080 MZI983073:MZI983080 NJE983073:NJE983080 NTA983073:NTA983080 OCW983073:OCW983080 OMS983073:OMS983080 OWO983073:OWO983080 PGK983073:PGK983080 PQG983073:PQG983080 QAC983073:QAC983080 QJY983073:QJY983080 QTU983073:QTU983080 RDQ983073:RDQ983080 RNM983073:RNM983080 RXI983073:RXI983080 SHE983073:SHE983080 SRA983073:SRA983080 TAW983073:TAW983080 TKS983073:TKS983080 TUO983073:TUO983080 UEK983073:UEK983080 UOG983073:UOG983080 UYC983073:UYC983080 VHY983073:VHY983080 VRU983073:VRU983080 WBQ983073:WBQ983080 WLM983073:WLM983080 WVI983073:WVI983080">
      <formula1>Comportamenti</formula1>
    </dataValidation>
  </dataValidations>
  <pageMargins left="0.7" right="0.7" top="0.75" bottom="0.75" header="0.3" footer="0.3"/>
  <pageSetup paperSize="9" scale="65" orientation="landscape"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6"/>
  <sheetViews>
    <sheetView topLeftCell="A16" workbookViewId="0">
      <selection activeCell="A25" sqref="A25:A28"/>
    </sheetView>
  </sheetViews>
  <sheetFormatPr defaultRowHeight="13.2" x14ac:dyDescent="0.3"/>
  <cols>
    <col min="1" max="1" width="42.44140625" style="103" customWidth="1"/>
    <col min="2" max="2" width="52.33203125" style="103" customWidth="1"/>
    <col min="3" max="3" width="10.109375" style="103" customWidth="1"/>
    <col min="4" max="4" width="8.88671875" style="103" hidden="1" customWidth="1"/>
    <col min="5" max="5" width="9.33203125" style="103" customWidth="1"/>
    <col min="6" max="10" width="16" style="103" customWidth="1"/>
    <col min="11" max="256" width="9.109375" style="103"/>
    <col min="257" max="257" width="42.44140625" style="103" customWidth="1"/>
    <col min="258" max="258" width="46.44140625" style="103" customWidth="1"/>
    <col min="259" max="259" width="10.109375" style="103" customWidth="1"/>
    <col min="260" max="260" width="8.88671875" style="103" customWidth="1"/>
    <col min="261" max="261" width="9.33203125" style="103" customWidth="1"/>
    <col min="262" max="266" width="16" style="103" customWidth="1"/>
    <col min="267" max="512" width="9.109375" style="103"/>
    <col min="513" max="513" width="42.44140625" style="103" customWidth="1"/>
    <col min="514" max="514" width="46.44140625" style="103" customWidth="1"/>
    <col min="515" max="515" width="10.109375" style="103" customWidth="1"/>
    <col min="516" max="516" width="8.88671875" style="103" customWidth="1"/>
    <col min="517" max="517" width="9.33203125" style="103" customWidth="1"/>
    <col min="518" max="522" width="16" style="103" customWidth="1"/>
    <col min="523" max="768" width="9.109375" style="103"/>
    <col min="769" max="769" width="42.44140625" style="103" customWidth="1"/>
    <col min="770" max="770" width="46.44140625" style="103" customWidth="1"/>
    <col min="771" max="771" width="10.109375" style="103" customWidth="1"/>
    <col min="772" max="772" width="8.88671875" style="103" customWidth="1"/>
    <col min="773" max="773" width="9.33203125" style="103" customWidth="1"/>
    <col min="774" max="778" width="16" style="103" customWidth="1"/>
    <col min="779" max="1024" width="9.109375" style="103"/>
    <col min="1025" max="1025" width="42.44140625" style="103" customWidth="1"/>
    <col min="1026" max="1026" width="46.44140625" style="103" customWidth="1"/>
    <col min="1027" max="1027" width="10.109375" style="103" customWidth="1"/>
    <col min="1028" max="1028" width="8.88671875" style="103" customWidth="1"/>
    <col min="1029" max="1029" width="9.33203125" style="103" customWidth="1"/>
    <col min="1030" max="1034" width="16" style="103" customWidth="1"/>
    <col min="1035" max="1280" width="9.109375" style="103"/>
    <col min="1281" max="1281" width="42.44140625" style="103" customWidth="1"/>
    <col min="1282" max="1282" width="46.44140625" style="103" customWidth="1"/>
    <col min="1283" max="1283" width="10.109375" style="103" customWidth="1"/>
    <col min="1284" max="1284" width="8.88671875" style="103" customWidth="1"/>
    <col min="1285" max="1285" width="9.33203125" style="103" customWidth="1"/>
    <col min="1286" max="1290" width="16" style="103" customWidth="1"/>
    <col min="1291" max="1536" width="9.109375" style="103"/>
    <col min="1537" max="1537" width="42.44140625" style="103" customWidth="1"/>
    <col min="1538" max="1538" width="46.44140625" style="103" customWidth="1"/>
    <col min="1539" max="1539" width="10.109375" style="103" customWidth="1"/>
    <col min="1540" max="1540" width="8.88671875" style="103" customWidth="1"/>
    <col min="1541" max="1541" width="9.33203125" style="103" customWidth="1"/>
    <col min="1542" max="1546" width="16" style="103" customWidth="1"/>
    <col min="1547" max="1792" width="9.109375" style="103"/>
    <col min="1793" max="1793" width="42.44140625" style="103" customWidth="1"/>
    <col min="1794" max="1794" width="46.44140625" style="103" customWidth="1"/>
    <col min="1795" max="1795" width="10.109375" style="103" customWidth="1"/>
    <col min="1796" max="1796" width="8.88671875" style="103" customWidth="1"/>
    <col min="1797" max="1797" width="9.33203125" style="103" customWidth="1"/>
    <col min="1798" max="1802" width="16" style="103" customWidth="1"/>
    <col min="1803" max="2048" width="9.109375" style="103"/>
    <col min="2049" max="2049" width="42.44140625" style="103" customWidth="1"/>
    <col min="2050" max="2050" width="46.44140625" style="103" customWidth="1"/>
    <col min="2051" max="2051" width="10.109375" style="103" customWidth="1"/>
    <col min="2052" max="2052" width="8.88671875" style="103" customWidth="1"/>
    <col min="2053" max="2053" width="9.33203125" style="103" customWidth="1"/>
    <col min="2054" max="2058" width="16" style="103" customWidth="1"/>
    <col min="2059" max="2304" width="9.109375" style="103"/>
    <col min="2305" max="2305" width="42.44140625" style="103" customWidth="1"/>
    <col min="2306" max="2306" width="46.44140625" style="103" customWidth="1"/>
    <col min="2307" max="2307" width="10.109375" style="103" customWidth="1"/>
    <col min="2308" max="2308" width="8.88671875" style="103" customWidth="1"/>
    <col min="2309" max="2309" width="9.33203125" style="103" customWidth="1"/>
    <col min="2310" max="2314" width="16" style="103" customWidth="1"/>
    <col min="2315" max="2560" width="9.109375" style="103"/>
    <col min="2561" max="2561" width="42.44140625" style="103" customWidth="1"/>
    <col min="2562" max="2562" width="46.44140625" style="103" customWidth="1"/>
    <col min="2563" max="2563" width="10.109375" style="103" customWidth="1"/>
    <col min="2564" max="2564" width="8.88671875" style="103" customWidth="1"/>
    <col min="2565" max="2565" width="9.33203125" style="103" customWidth="1"/>
    <col min="2566" max="2570" width="16" style="103" customWidth="1"/>
    <col min="2571" max="2816" width="9.109375" style="103"/>
    <col min="2817" max="2817" width="42.44140625" style="103" customWidth="1"/>
    <col min="2818" max="2818" width="46.44140625" style="103" customWidth="1"/>
    <col min="2819" max="2819" width="10.109375" style="103" customWidth="1"/>
    <col min="2820" max="2820" width="8.88671875" style="103" customWidth="1"/>
    <col min="2821" max="2821" width="9.33203125" style="103" customWidth="1"/>
    <col min="2822" max="2826" width="16" style="103" customWidth="1"/>
    <col min="2827" max="3072" width="9.109375" style="103"/>
    <col min="3073" max="3073" width="42.44140625" style="103" customWidth="1"/>
    <col min="3074" max="3074" width="46.44140625" style="103" customWidth="1"/>
    <col min="3075" max="3075" width="10.109375" style="103" customWidth="1"/>
    <col min="3076" max="3076" width="8.88671875" style="103" customWidth="1"/>
    <col min="3077" max="3077" width="9.33203125" style="103" customWidth="1"/>
    <col min="3078" max="3082" width="16" style="103" customWidth="1"/>
    <col min="3083" max="3328" width="9.109375" style="103"/>
    <col min="3329" max="3329" width="42.44140625" style="103" customWidth="1"/>
    <col min="3330" max="3330" width="46.44140625" style="103" customWidth="1"/>
    <col min="3331" max="3331" width="10.109375" style="103" customWidth="1"/>
    <col min="3332" max="3332" width="8.88671875" style="103" customWidth="1"/>
    <col min="3333" max="3333" width="9.33203125" style="103" customWidth="1"/>
    <col min="3334" max="3338" width="16" style="103" customWidth="1"/>
    <col min="3339" max="3584" width="9.109375" style="103"/>
    <col min="3585" max="3585" width="42.44140625" style="103" customWidth="1"/>
    <col min="3586" max="3586" width="46.44140625" style="103" customWidth="1"/>
    <col min="3587" max="3587" width="10.109375" style="103" customWidth="1"/>
    <col min="3588" max="3588" width="8.88671875" style="103" customWidth="1"/>
    <col min="3589" max="3589" width="9.33203125" style="103" customWidth="1"/>
    <col min="3590" max="3594" width="16" style="103" customWidth="1"/>
    <col min="3595" max="3840" width="9.109375" style="103"/>
    <col min="3841" max="3841" width="42.44140625" style="103" customWidth="1"/>
    <col min="3842" max="3842" width="46.44140625" style="103" customWidth="1"/>
    <col min="3843" max="3843" width="10.109375" style="103" customWidth="1"/>
    <col min="3844" max="3844" width="8.88671875" style="103" customWidth="1"/>
    <col min="3845" max="3845" width="9.33203125" style="103" customWidth="1"/>
    <col min="3846" max="3850" width="16" style="103" customWidth="1"/>
    <col min="3851" max="4096" width="9.109375" style="103"/>
    <col min="4097" max="4097" width="42.44140625" style="103" customWidth="1"/>
    <col min="4098" max="4098" width="46.44140625" style="103" customWidth="1"/>
    <col min="4099" max="4099" width="10.109375" style="103" customWidth="1"/>
    <col min="4100" max="4100" width="8.88671875" style="103" customWidth="1"/>
    <col min="4101" max="4101" width="9.33203125" style="103" customWidth="1"/>
    <col min="4102" max="4106" width="16" style="103" customWidth="1"/>
    <col min="4107" max="4352" width="9.109375" style="103"/>
    <col min="4353" max="4353" width="42.44140625" style="103" customWidth="1"/>
    <col min="4354" max="4354" width="46.44140625" style="103" customWidth="1"/>
    <col min="4355" max="4355" width="10.109375" style="103" customWidth="1"/>
    <col min="4356" max="4356" width="8.88671875" style="103" customWidth="1"/>
    <col min="4357" max="4357" width="9.33203125" style="103" customWidth="1"/>
    <col min="4358" max="4362" width="16" style="103" customWidth="1"/>
    <col min="4363" max="4608" width="9.109375" style="103"/>
    <col min="4609" max="4609" width="42.44140625" style="103" customWidth="1"/>
    <col min="4610" max="4610" width="46.44140625" style="103" customWidth="1"/>
    <col min="4611" max="4611" width="10.109375" style="103" customWidth="1"/>
    <col min="4612" max="4612" width="8.88671875" style="103" customWidth="1"/>
    <col min="4613" max="4613" width="9.33203125" style="103" customWidth="1"/>
    <col min="4614" max="4618" width="16" style="103" customWidth="1"/>
    <col min="4619" max="4864" width="9.109375" style="103"/>
    <col min="4865" max="4865" width="42.44140625" style="103" customWidth="1"/>
    <col min="4866" max="4866" width="46.44140625" style="103" customWidth="1"/>
    <col min="4867" max="4867" width="10.109375" style="103" customWidth="1"/>
    <col min="4868" max="4868" width="8.88671875" style="103" customWidth="1"/>
    <col min="4869" max="4869" width="9.33203125" style="103" customWidth="1"/>
    <col min="4870" max="4874" width="16" style="103" customWidth="1"/>
    <col min="4875" max="5120" width="9.109375" style="103"/>
    <col min="5121" max="5121" width="42.44140625" style="103" customWidth="1"/>
    <col min="5122" max="5122" width="46.44140625" style="103" customWidth="1"/>
    <col min="5123" max="5123" width="10.109375" style="103" customWidth="1"/>
    <col min="5124" max="5124" width="8.88671875" style="103" customWidth="1"/>
    <col min="5125" max="5125" width="9.33203125" style="103" customWidth="1"/>
    <col min="5126" max="5130" width="16" style="103" customWidth="1"/>
    <col min="5131" max="5376" width="9.109375" style="103"/>
    <col min="5377" max="5377" width="42.44140625" style="103" customWidth="1"/>
    <col min="5378" max="5378" width="46.44140625" style="103" customWidth="1"/>
    <col min="5379" max="5379" width="10.109375" style="103" customWidth="1"/>
    <col min="5380" max="5380" width="8.88671875" style="103" customWidth="1"/>
    <col min="5381" max="5381" width="9.33203125" style="103" customWidth="1"/>
    <col min="5382" max="5386" width="16" style="103" customWidth="1"/>
    <col min="5387" max="5632" width="9.109375" style="103"/>
    <col min="5633" max="5633" width="42.44140625" style="103" customWidth="1"/>
    <col min="5634" max="5634" width="46.44140625" style="103" customWidth="1"/>
    <col min="5635" max="5635" width="10.109375" style="103" customWidth="1"/>
    <col min="5636" max="5636" width="8.88671875" style="103" customWidth="1"/>
    <col min="5637" max="5637" width="9.33203125" style="103" customWidth="1"/>
    <col min="5638" max="5642" width="16" style="103" customWidth="1"/>
    <col min="5643" max="5888" width="9.109375" style="103"/>
    <col min="5889" max="5889" width="42.44140625" style="103" customWidth="1"/>
    <col min="5890" max="5890" width="46.44140625" style="103" customWidth="1"/>
    <col min="5891" max="5891" width="10.109375" style="103" customWidth="1"/>
    <col min="5892" max="5892" width="8.88671875" style="103" customWidth="1"/>
    <col min="5893" max="5893" width="9.33203125" style="103" customWidth="1"/>
    <col min="5894" max="5898" width="16" style="103" customWidth="1"/>
    <col min="5899" max="6144" width="9.109375" style="103"/>
    <col min="6145" max="6145" width="42.44140625" style="103" customWidth="1"/>
    <col min="6146" max="6146" width="46.44140625" style="103" customWidth="1"/>
    <col min="6147" max="6147" width="10.109375" style="103" customWidth="1"/>
    <col min="6148" max="6148" width="8.88671875" style="103" customWidth="1"/>
    <col min="6149" max="6149" width="9.33203125" style="103" customWidth="1"/>
    <col min="6150" max="6154" width="16" style="103" customWidth="1"/>
    <col min="6155" max="6400" width="9.109375" style="103"/>
    <col min="6401" max="6401" width="42.44140625" style="103" customWidth="1"/>
    <col min="6402" max="6402" width="46.44140625" style="103" customWidth="1"/>
    <col min="6403" max="6403" width="10.109375" style="103" customWidth="1"/>
    <col min="6404" max="6404" width="8.88671875" style="103" customWidth="1"/>
    <col min="6405" max="6405" width="9.33203125" style="103" customWidth="1"/>
    <col min="6406" max="6410" width="16" style="103" customWidth="1"/>
    <col min="6411" max="6656" width="9.109375" style="103"/>
    <col min="6657" max="6657" width="42.44140625" style="103" customWidth="1"/>
    <col min="6658" max="6658" width="46.44140625" style="103" customWidth="1"/>
    <col min="6659" max="6659" width="10.109375" style="103" customWidth="1"/>
    <col min="6660" max="6660" width="8.88671875" style="103" customWidth="1"/>
    <col min="6661" max="6661" width="9.33203125" style="103" customWidth="1"/>
    <col min="6662" max="6666" width="16" style="103" customWidth="1"/>
    <col min="6667" max="6912" width="9.109375" style="103"/>
    <col min="6913" max="6913" width="42.44140625" style="103" customWidth="1"/>
    <col min="6914" max="6914" width="46.44140625" style="103" customWidth="1"/>
    <col min="6915" max="6915" width="10.109375" style="103" customWidth="1"/>
    <col min="6916" max="6916" width="8.88671875" style="103" customWidth="1"/>
    <col min="6917" max="6917" width="9.33203125" style="103" customWidth="1"/>
    <col min="6918" max="6922" width="16" style="103" customWidth="1"/>
    <col min="6923" max="7168" width="9.109375" style="103"/>
    <col min="7169" max="7169" width="42.44140625" style="103" customWidth="1"/>
    <col min="7170" max="7170" width="46.44140625" style="103" customWidth="1"/>
    <col min="7171" max="7171" width="10.109375" style="103" customWidth="1"/>
    <col min="7172" max="7172" width="8.88671875" style="103" customWidth="1"/>
    <col min="7173" max="7173" width="9.33203125" style="103" customWidth="1"/>
    <col min="7174" max="7178" width="16" style="103" customWidth="1"/>
    <col min="7179" max="7424" width="9.109375" style="103"/>
    <col min="7425" max="7425" width="42.44140625" style="103" customWidth="1"/>
    <col min="7426" max="7426" width="46.44140625" style="103" customWidth="1"/>
    <col min="7427" max="7427" width="10.109375" style="103" customWidth="1"/>
    <col min="7428" max="7428" width="8.88671875" style="103" customWidth="1"/>
    <col min="7429" max="7429" width="9.33203125" style="103" customWidth="1"/>
    <col min="7430" max="7434" width="16" style="103" customWidth="1"/>
    <col min="7435" max="7680" width="9.109375" style="103"/>
    <col min="7681" max="7681" width="42.44140625" style="103" customWidth="1"/>
    <col min="7682" max="7682" width="46.44140625" style="103" customWidth="1"/>
    <col min="7683" max="7683" width="10.109375" style="103" customWidth="1"/>
    <col min="7684" max="7684" width="8.88671875" style="103" customWidth="1"/>
    <col min="7685" max="7685" width="9.33203125" style="103" customWidth="1"/>
    <col min="7686" max="7690" width="16" style="103" customWidth="1"/>
    <col min="7691" max="7936" width="9.109375" style="103"/>
    <col min="7937" max="7937" width="42.44140625" style="103" customWidth="1"/>
    <col min="7938" max="7938" width="46.44140625" style="103" customWidth="1"/>
    <col min="7939" max="7939" width="10.109375" style="103" customWidth="1"/>
    <col min="7940" max="7940" width="8.88671875" style="103" customWidth="1"/>
    <col min="7941" max="7941" width="9.33203125" style="103" customWidth="1"/>
    <col min="7942" max="7946" width="16" style="103" customWidth="1"/>
    <col min="7947" max="8192" width="9.109375" style="103"/>
    <col min="8193" max="8193" width="42.44140625" style="103" customWidth="1"/>
    <col min="8194" max="8194" width="46.44140625" style="103" customWidth="1"/>
    <col min="8195" max="8195" width="10.109375" style="103" customWidth="1"/>
    <col min="8196" max="8196" width="8.88671875" style="103" customWidth="1"/>
    <col min="8197" max="8197" width="9.33203125" style="103" customWidth="1"/>
    <col min="8198" max="8202" width="16" style="103" customWidth="1"/>
    <col min="8203" max="8448" width="9.109375" style="103"/>
    <col min="8449" max="8449" width="42.44140625" style="103" customWidth="1"/>
    <col min="8450" max="8450" width="46.44140625" style="103" customWidth="1"/>
    <col min="8451" max="8451" width="10.109375" style="103" customWidth="1"/>
    <col min="8452" max="8452" width="8.88671875" style="103" customWidth="1"/>
    <col min="8453" max="8453" width="9.33203125" style="103" customWidth="1"/>
    <col min="8454" max="8458" width="16" style="103" customWidth="1"/>
    <col min="8459" max="8704" width="9.109375" style="103"/>
    <col min="8705" max="8705" width="42.44140625" style="103" customWidth="1"/>
    <col min="8706" max="8706" width="46.44140625" style="103" customWidth="1"/>
    <col min="8707" max="8707" width="10.109375" style="103" customWidth="1"/>
    <col min="8708" max="8708" width="8.88671875" style="103" customWidth="1"/>
    <col min="8709" max="8709" width="9.33203125" style="103" customWidth="1"/>
    <col min="8710" max="8714" width="16" style="103" customWidth="1"/>
    <col min="8715" max="8960" width="9.109375" style="103"/>
    <col min="8961" max="8961" width="42.44140625" style="103" customWidth="1"/>
    <col min="8962" max="8962" width="46.44140625" style="103" customWidth="1"/>
    <col min="8963" max="8963" width="10.109375" style="103" customWidth="1"/>
    <col min="8964" max="8964" width="8.88671875" style="103" customWidth="1"/>
    <col min="8965" max="8965" width="9.33203125" style="103" customWidth="1"/>
    <col min="8966" max="8970" width="16" style="103" customWidth="1"/>
    <col min="8971" max="9216" width="9.109375" style="103"/>
    <col min="9217" max="9217" width="42.44140625" style="103" customWidth="1"/>
    <col min="9218" max="9218" width="46.44140625" style="103" customWidth="1"/>
    <col min="9219" max="9219" width="10.109375" style="103" customWidth="1"/>
    <col min="9220" max="9220" width="8.88671875" style="103" customWidth="1"/>
    <col min="9221" max="9221" width="9.33203125" style="103" customWidth="1"/>
    <col min="9222" max="9226" width="16" style="103" customWidth="1"/>
    <col min="9227" max="9472" width="9.109375" style="103"/>
    <col min="9473" max="9473" width="42.44140625" style="103" customWidth="1"/>
    <col min="9474" max="9474" width="46.44140625" style="103" customWidth="1"/>
    <col min="9475" max="9475" width="10.109375" style="103" customWidth="1"/>
    <col min="9476" max="9476" width="8.88671875" style="103" customWidth="1"/>
    <col min="9477" max="9477" width="9.33203125" style="103" customWidth="1"/>
    <col min="9478" max="9482" width="16" style="103" customWidth="1"/>
    <col min="9483" max="9728" width="9.109375" style="103"/>
    <col min="9729" max="9729" width="42.44140625" style="103" customWidth="1"/>
    <col min="9730" max="9730" width="46.44140625" style="103" customWidth="1"/>
    <col min="9731" max="9731" width="10.109375" style="103" customWidth="1"/>
    <col min="9732" max="9732" width="8.88671875" style="103" customWidth="1"/>
    <col min="9733" max="9733" width="9.33203125" style="103" customWidth="1"/>
    <col min="9734" max="9738" width="16" style="103" customWidth="1"/>
    <col min="9739" max="9984" width="9.109375" style="103"/>
    <col min="9985" max="9985" width="42.44140625" style="103" customWidth="1"/>
    <col min="9986" max="9986" width="46.44140625" style="103" customWidth="1"/>
    <col min="9987" max="9987" width="10.109375" style="103" customWidth="1"/>
    <col min="9988" max="9988" width="8.88671875" style="103" customWidth="1"/>
    <col min="9989" max="9989" width="9.33203125" style="103" customWidth="1"/>
    <col min="9990" max="9994" width="16" style="103" customWidth="1"/>
    <col min="9995" max="10240" width="9.109375" style="103"/>
    <col min="10241" max="10241" width="42.44140625" style="103" customWidth="1"/>
    <col min="10242" max="10242" width="46.44140625" style="103" customWidth="1"/>
    <col min="10243" max="10243" width="10.109375" style="103" customWidth="1"/>
    <col min="10244" max="10244" width="8.88671875" style="103" customWidth="1"/>
    <col min="10245" max="10245" width="9.33203125" style="103" customWidth="1"/>
    <col min="10246" max="10250" width="16" style="103" customWidth="1"/>
    <col min="10251" max="10496" width="9.109375" style="103"/>
    <col min="10497" max="10497" width="42.44140625" style="103" customWidth="1"/>
    <col min="10498" max="10498" width="46.44140625" style="103" customWidth="1"/>
    <col min="10499" max="10499" width="10.109375" style="103" customWidth="1"/>
    <col min="10500" max="10500" width="8.88671875" style="103" customWidth="1"/>
    <col min="10501" max="10501" width="9.33203125" style="103" customWidth="1"/>
    <col min="10502" max="10506" width="16" style="103" customWidth="1"/>
    <col min="10507" max="10752" width="9.109375" style="103"/>
    <col min="10753" max="10753" width="42.44140625" style="103" customWidth="1"/>
    <col min="10754" max="10754" width="46.44140625" style="103" customWidth="1"/>
    <col min="10755" max="10755" width="10.109375" style="103" customWidth="1"/>
    <col min="10756" max="10756" width="8.88671875" style="103" customWidth="1"/>
    <col min="10757" max="10757" width="9.33203125" style="103" customWidth="1"/>
    <col min="10758" max="10762" width="16" style="103" customWidth="1"/>
    <col min="10763" max="11008" width="9.109375" style="103"/>
    <col min="11009" max="11009" width="42.44140625" style="103" customWidth="1"/>
    <col min="11010" max="11010" width="46.44140625" style="103" customWidth="1"/>
    <col min="11011" max="11011" width="10.109375" style="103" customWidth="1"/>
    <col min="11012" max="11012" width="8.88671875" style="103" customWidth="1"/>
    <col min="11013" max="11013" width="9.33203125" style="103" customWidth="1"/>
    <col min="11014" max="11018" width="16" style="103" customWidth="1"/>
    <col min="11019" max="11264" width="9.109375" style="103"/>
    <col min="11265" max="11265" width="42.44140625" style="103" customWidth="1"/>
    <col min="11266" max="11266" width="46.44140625" style="103" customWidth="1"/>
    <col min="11267" max="11267" width="10.109375" style="103" customWidth="1"/>
    <col min="11268" max="11268" width="8.88671875" style="103" customWidth="1"/>
    <col min="11269" max="11269" width="9.33203125" style="103" customWidth="1"/>
    <col min="11270" max="11274" width="16" style="103" customWidth="1"/>
    <col min="11275" max="11520" width="9.109375" style="103"/>
    <col min="11521" max="11521" width="42.44140625" style="103" customWidth="1"/>
    <col min="11522" max="11522" width="46.44140625" style="103" customWidth="1"/>
    <col min="11523" max="11523" width="10.109375" style="103" customWidth="1"/>
    <col min="11524" max="11524" width="8.88671875" style="103" customWidth="1"/>
    <col min="11525" max="11525" width="9.33203125" style="103" customWidth="1"/>
    <col min="11526" max="11530" width="16" style="103" customWidth="1"/>
    <col min="11531" max="11776" width="9.109375" style="103"/>
    <col min="11777" max="11777" width="42.44140625" style="103" customWidth="1"/>
    <col min="11778" max="11778" width="46.44140625" style="103" customWidth="1"/>
    <col min="11779" max="11779" width="10.109375" style="103" customWidth="1"/>
    <col min="11780" max="11780" width="8.88671875" style="103" customWidth="1"/>
    <col min="11781" max="11781" width="9.33203125" style="103" customWidth="1"/>
    <col min="11782" max="11786" width="16" style="103" customWidth="1"/>
    <col min="11787" max="12032" width="9.109375" style="103"/>
    <col min="12033" max="12033" width="42.44140625" style="103" customWidth="1"/>
    <col min="12034" max="12034" width="46.44140625" style="103" customWidth="1"/>
    <col min="12035" max="12035" width="10.109375" style="103" customWidth="1"/>
    <col min="12036" max="12036" width="8.88671875" style="103" customWidth="1"/>
    <col min="12037" max="12037" width="9.33203125" style="103" customWidth="1"/>
    <col min="12038" max="12042" width="16" style="103" customWidth="1"/>
    <col min="12043" max="12288" width="9.109375" style="103"/>
    <col min="12289" max="12289" width="42.44140625" style="103" customWidth="1"/>
    <col min="12290" max="12290" width="46.44140625" style="103" customWidth="1"/>
    <col min="12291" max="12291" width="10.109375" style="103" customWidth="1"/>
    <col min="12292" max="12292" width="8.88671875" style="103" customWidth="1"/>
    <col min="12293" max="12293" width="9.33203125" style="103" customWidth="1"/>
    <col min="12294" max="12298" width="16" style="103" customWidth="1"/>
    <col min="12299" max="12544" width="9.109375" style="103"/>
    <col min="12545" max="12545" width="42.44140625" style="103" customWidth="1"/>
    <col min="12546" max="12546" width="46.44140625" style="103" customWidth="1"/>
    <col min="12547" max="12547" width="10.109375" style="103" customWidth="1"/>
    <col min="12548" max="12548" width="8.88671875" style="103" customWidth="1"/>
    <col min="12549" max="12549" width="9.33203125" style="103" customWidth="1"/>
    <col min="12550" max="12554" width="16" style="103" customWidth="1"/>
    <col min="12555" max="12800" width="9.109375" style="103"/>
    <col min="12801" max="12801" width="42.44140625" style="103" customWidth="1"/>
    <col min="12802" max="12802" width="46.44140625" style="103" customWidth="1"/>
    <col min="12803" max="12803" width="10.109375" style="103" customWidth="1"/>
    <col min="12804" max="12804" width="8.88671875" style="103" customWidth="1"/>
    <col min="12805" max="12805" width="9.33203125" style="103" customWidth="1"/>
    <col min="12806" max="12810" width="16" style="103" customWidth="1"/>
    <col min="12811" max="13056" width="9.109375" style="103"/>
    <col min="13057" max="13057" width="42.44140625" style="103" customWidth="1"/>
    <col min="13058" max="13058" width="46.44140625" style="103" customWidth="1"/>
    <col min="13059" max="13059" width="10.109375" style="103" customWidth="1"/>
    <col min="13060" max="13060" width="8.88671875" style="103" customWidth="1"/>
    <col min="13061" max="13061" width="9.33203125" style="103" customWidth="1"/>
    <col min="13062" max="13066" width="16" style="103" customWidth="1"/>
    <col min="13067" max="13312" width="9.109375" style="103"/>
    <col min="13313" max="13313" width="42.44140625" style="103" customWidth="1"/>
    <col min="13314" max="13314" width="46.44140625" style="103" customWidth="1"/>
    <col min="13315" max="13315" width="10.109375" style="103" customWidth="1"/>
    <col min="13316" max="13316" width="8.88671875" style="103" customWidth="1"/>
    <col min="13317" max="13317" width="9.33203125" style="103" customWidth="1"/>
    <col min="13318" max="13322" width="16" style="103" customWidth="1"/>
    <col min="13323" max="13568" width="9.109375" style="103"/>
    <col min="13569" max="13569" width="42.44140625" style="103" customWidth="1"/>
    <col min="13570" max="13570" width="46.44140625" style="103" customWidth="1"/>
    <col min="13571" max="13571" width="10.109375" style="103" customWidth="1"/>
    <col min="13572" max="13572" width="8.88671875" style="103" customWidth="1"/>
    <col min="13573" max="13573" width="9.33203125" style="103" customWidth="1"/>
    <col min="13574" max="13578" width="16" style="103" customWidth="1"/>
    <col min="13579" max="13824" width="9.109375" style="103"/>
    <col min="13825" max="13825" width="42.44140625" style="103" customWidth="1"/>
    <col min="13826" max="13826" width="46.44140625" style="103" customWidth="1"/>
    <col min="13827" max="13827" width="10.109375" style="103" customWidth="1"/>
    <col min="13828" max="13828" width="8.88671875" style="103" customWidth="1"/>
    <col min="13829" max="13829" width="9.33203125" style="103" customWidth="1"/>
    <col min="13830" max="13834" width="16" style="103" customWidth="1"/>
    <col min="13835" max="14080" width="9.109375" style="103"/>
    <col min="14081" max="14081" width="42.44140625" style="103" customWidth="1"/>
    <col min="14082" max="14082" width="46.44140625" style="103" customWidth="1"/>
    <col min="14083" max="14083" width="10.109375" style="103" customWidth="1"/>
    <col min="14084" max="14084" width="8.88671875" style="103" customWidth="1"/>
    <col min="14085" max="14085" width="9.33203125" style="103" customWidth="1"/>
    <col min="14086" max="14090" width="16" style="103" customWidth="1"/>
    <col min="14091" max="14336" width="9.109375" style="103"/>
    <col min="14337" max="14337" width="42.44140625" style="103" customWidth="1"/>
    <col min="14338" max="14338" width="46.44140625" style="103" customWidth="1"/>
    <col min="14339" max="14339" width="10.109375" style="103" customWidth="1"/>
    <col min="14340" max="14340" width="8.88671875" style="103" customWidth="1"/>
    <col min="14341" max="14341" width="9.33203125" style="103" customWidth="1"/>
    <col min="14342" max="14346" width="16" style="103" customWidth="1"/>
    <col min="14347" max="14592" width="9.109375" style="103"/>
    <col min="14593" max="14593" width="42.44140625" style="103" customWidth="1"/>
    <col min="14594" max="14594" width="46.44140625" style="103" customWidth="1"/>
    <col min="14595" max="14595" width="10.109375" style="103" customWidth="1"/>
    <col min="14596" max="14596" width="8.88671875" style="103" customWidth="1"/>
    <col min="14597" max="14597" width="9.33203125" style="103" customWidth="1"/>
    <col min="14598" max="14602" width="16" style="103" customWidth="1"/>
    <col min="14603" max="14848" width="9.109375" style="103"/>
    <col min="14849" max="14849" width="42.44140625" style="103" customWidth="1"/>
    <col min="14850" max="14850" width="46.44140625" style="103" customWidth="1"/>
    <col min="14851" max="14851" width="10.109375" style="103" customWidth="1"/>
    <col min="14852" max="14852" width="8.88671875" style="103" customWidth="1"/>
    <col min="14853" max="14853" width="9.33203125" style="103" customWidth="1"/>
    <col min="14854" max="14858" width="16" style="103" customWidth="1"/>
    <col min="14859" max="15104" width="9.109375" style="103"/>
    <col min="15105" max="15105" width="42.44140625" style="103" customWidth="1"/>
    <col min="15106" max="15106" width="46.44140625" style="103" customWidth="1"/>
    <col min="15107" max="15107" width="10.109375" style="103" customWidth="1"/>
    <col min="15108" max="15108" width="8.88671875" style="103" customWidth="1"/>
    <col min="15109" max="15109" width="9.33203125" style="103" customWidth="1"/>
    <col min="15110" max="15114" width="16" style="103" customWidth="1"/>
    <col min="15115" max="15360" width="9.109375" style="103"/>
    <col min="15361" max="15361" width="42.44140625" style="103" customWidth="1"/>
    <col min="15362" max="15362" width="46.44140625" style="103" customWidth="1"/>
    <col min="15363" max="15363" width="10.109375" style="103" customWidth="1"/>
    <col min="15364" max="15364" width="8.88671875" style="103" customWidth="1"/>
    <col min="15365" max="15365" width="9.33203125" style="103" customWidth="1"/>
    <col min="15366" max="15370" width="16" style="103" customWidth="1"/>
    <col min="15371" max="15616" width="9.109375" style="103"/>
    <col min="15617" max="15617" width="42.44140625" style="103" customWidth="1"/>
    <col min="15618" max="15618" width="46.44140625" style="103" customWidth="1"/>
    <col min="15619" max="15619" width="10.109375" style="103" customWidth="1"/>
    <col min="15620" max="15620" width="8.88671875" style="103" customWidth="1"/>
    <col min="15621" max="15621" width="9.33203125" style="103" customWidth="1"/>
    <col min="15622" max="15626" width="16" style="103" customWidth="1"/>
    <col min="15627" max="15872" width="9.109375" style="103"/>
    <col min="15873" max="15873" width="42.44140625" style="103" customWidth="1"/>
    <col min="15874" max="15874" width="46.44140625" style="103" customWidth="1"/>
    <col min="15875" max="15875" width="10.109375" style="103" customWidth="1"/>
    <col min="15876" max="15876" width="8.88671875" style="103" customWidth="1"/>
    <col min="15877" max="15877" width="9.33203125" style="103" customWidth="1"/>
    <col min="15878" max="15882" width="16" style="103" customWidth="1"/>
    <col min="15883" max="16128" width="9.109375" style="103"/>
    <col min="16129" max="16129" width="42.44140625" style="103" customWidth="1"/>
    <col min="16130" max="16130" width="46.44140625" style="103" customWidth="1"/>
    <col min="16131" max="16131" width="10.109375" style="103" customWidth="1"/>
    <col min="16132" max="16132" width="8.88671875" style="103" customWidth="1"/>
    <col min="16133" max="16133" width="9.33203125" style="103" customWidth="1"/>
    <col min="16134" max="16138" width="16" style="103" customWidth="1"/>
    <col min="16139" max="16384" width="9.109375" style="103"/>
  </cols>
  <sheetData>
    <row r="1" spans="1:10" s="87" customFormat="1" ht="21.75" customHeight="1" x14ac:dyDescent="0.3">
      <c r="A1" s="368" t="s">
        <v>383</v>
      </c>
      <c r="B1" s="369"/>
      <c r="C1" s="369"/>
      <c r="D1" s="369"/>
      <c r="E1" s="369"/>
      <c r="F1" s="369"/>
      <c r="G1" s="369"/>
      <c r="H1" s="369"/>
      <c r="I1" s="369"/>
      <c r="J1" s="370"/>
    </row>
    <row r="2" spans="1:10" s="87" customFormat="1" ht="19.5" customHeight="1" x14ac:dyDescent="0.3">
      <c r="A2" s="88" t="s">
        <v>1</v>
      </c>
      <c r="B2" s="89">
        <f>'[1]1'!B2</f>
        <v>0</v>
      </c>
      <c r="C2" s="90"/>
      <c r="D2" s="90"/>
      <c r="E2" s="90"/>
      <c r="F2" s="91" t="s">
        <v>346</v>
      </c>
      <c r="G2" s="91" t="s">
        <v>347</v>
      </c>
      <c r="H2" s="90"/>
      <c r="I2" s="91" t="s">
        <v>348</v>
      </c>
      <c r="J2" s="92"/>
    </row>
    <row r="3" spans="1:10" s="87" customFormat="1" ht="19.5" customHeight="1" x14ac:dyDescent="0.3">
      <c r="A3" s="88" t="s">
        <v>349</v>
      </c>
      <c r="B3" s="93">
        <f>'[1]1'!B3</f>
        <v>0</v>
      </c>
      <c r="C3" s="90"/>
      <c r="D3" s="90"/>
      <c r="E3" s="90"/>
      <c r="F3" s="94"/>
      <c r="G3" s="94"/>
      <c r="H3" s="90"/>
      <c r="I3" s="95">
        <v>2019</v>
      </c>
      <c r="J3" s="92"/>
    </row>
    <row r="4" spans="1:10" s="87" customFormat="1" ht="19.5" customHeight="1" x14ac:dyDescent="0.3">
      <c r="A4" s="88" t="s">
        <v>350</v>
      </c>
      <c r="B4" s="93">
        <f>'[1]1'!B4</f>
        <v>0</v>
      </c>
      <c r="C4" s="90"/>
      <c r="D4" s="90"/>
      <c r="E4" s="90"/>
      <c r="F4" s="90"/>
      <c r="G4" s="90"/>
      <c r="H4" s="90"/>
      <c r="J4" s="92"/>
    </row>
    <row r="5" spans="1:10" s="87" customFormat="1" ht="19.5" customHeight="1" x14ac:dyDescent="0.3">
      <c r="A5" s="88" t="s">
        <v>351</v>
      </c>
      <c r="B5" s="96"/>
      <c r="C5" s="90"/>
      <c r="D5" s="90"/>
      <c r="E5" s="90"/>
      <c r="F5" s="90"/>
      <c r="G5" s="90"/>
      <c r="H5" s="90"/>
      <c r="I5" s="90"/>
      <c r="J5" s="92"/>
    </row>
    <row r="6" spans="1:10" ht="9.75" customHeight="1" x14ac:dyDescent="0.3">
      <c r="A6" s="97"/>
      <c r="B6" s="98"/>
      <c r="C6" s="99"/>
      <c r="D6" s="99"/>
      <c r="E6" s="99"/>
      <c r="F6" s="99"/>
      <c r="G6" s="100"/>
      <c r="H6" s="101"/>
      <c r="I6" s="101"/>
      <c r="J6" s="102"/>
    </row>
    <row r="7" spans="1:10" ht="12.75" customHeight="1" x14ac:dyDescent="0.3">
      <c r="A7" s="371" t="s">
        <v>352</v>
      </c>
      <c r="B7" s="371"/>
      <c r="C7" s="371"/>
      <c r="D7" s="371"/>
      <c r="E7" s="371"/>
      <c r="F7" s="373" t="s">
        <v>353</v>
      </c>
      <c r="G7" s="373"/>
      <c r="H7" s="373"/>
      <c r="I7" s="373"/>
      <c r="J7" s="373"/>
    </row>
    <row r="8" spans="1:10" ht="15.75" customHeight="1" x14ac:dyDescent="0.3">
      <c r="A8" s="372"/>
      <c r="B8" s="372"/>
      <c r="C8" s="372"/>
      <c r="D8" s="372"/>
      <c r="E8" s="372"/>
      <c r="F8" s="104">
        <v>1</v>
      </c>
      <c r="G8" s="104">
        <v>2</v>
      </c>
      <c r="H8" s="104">
        <v>3</v>
      </c>
      <c r="I8" s="104">
        <v>4</v>
      </c>
      <c r="J8" s="104">
        <v>5</v>
      </c>
    </row>
    <row r="9" spans="1:10" ht="15.75" customHeight="1" x14ac:dyDescent="0.3">
      <c r="A9" s="372"/>
      <c r="B9" s="372"/>
      <c r="C9" s="372"/>
      <c r="D9" s="372"/>
      <c r="E9" s="372"/>
      <c r="F9" s="105" t="s">
        <v>354</v>
      </c>
      <c r="G9" s="105" t="s">
        <v>355</v>
      </c>
      <c r="H9" s="106" t="s">
        <v>356</v>
      </c>
      <c r="I9" s="106" t="s">
        <v>357</v>
      </c>
      <c r="J9" s="106" t="s">
        <v>358</v>
      </c>
    </row>
    <row r="10" spans="1:10" ht="4.5" customHeight="1" x14ac:dyDescent="0.3">
      <c r="A10" s="374"/>
      <c r="B10" s="374"/>
      <c r="C10" s="374"/>
      <c r="D10" s="374"/>
      <c r="E10" s="374"/>
      <c r="F10" s="374"/>
      <c r="G10" s="374"/>
      <c r="H10" s="374"/>
      <c r="I10" s="374"/>
      <c r="J10" s="374"/>
    </row>
    <row r="11" spans="1:10" ht="32.25" customHeight="1" x14ac:dyDescent="0.3">
      <c r="A11" s="107" t="s">
        <v>359</v>
      </c>
      <c r="B11" s="107" t="s">
        <v>360</v>
      </c>
      <c r="C11" s="108" t="s">
        <v>361</v>
      </c>
      <c r="D11" s="108" t="s">
        <v>362</v>
      </c>
      <c r="E11" s="108" t="s">
        <v>363</v>
      </c>
      <c r="F11" s="108" t="s">
        <v>364</v>
      </c>
      <c r="G11" s="108" t="s">
        <v>69</v>
      </c>
      <c r="H11" s="108" t="s">
        <v>365</v>
      </c>
      <c r="I11" s="108" t="s">
        <v>366</v>
      </c>
      <c r="J11" s="108" t="s">
        <v>367</v>
      </c>
    </row>
    <row r="12" spans="1:10" ht="91.5" customHeight="1" x14ac:dyDescent="0.3">
      <c r="A12" s="109" t="str">
        <f>'1'!E13</f>
        <v>Ciclo della Programmazione: corretta gestione e programmazione delle risorse finanziarie dell'ente al fine di garantire la qualità dei servizi svolti e il rispetto dei piani e dei programmi della politica</v>
      </c>
      <c r="B12" s="110"/>
      <c r="C12" s="111"/>
      <c r="D12" s="112">
        <f t="shared" ref="D12:D21" si="0">E12/100</f>
        <v>0</v>
      </c>
      <c r="E12" s="113"/>
      <c r="F12" s="114" t="str">
        <f>IF(E12&lt;=20,"X","")</f>
        <v>X</v>
      </c>
      <c r="G12" s="114" t="str">
        <f>IF(AND(E12&gt;20,E12&lt;=50),"X","")</f>
        <v/>
      </c>
      <c r="H12" s="114" t="str">
        <f>IF(AND(E12&gt;50,E12&lt;=70),"X","")</f>
        <v/>
      </c>
      <c r="I12" s="114" t="str">
        <f>IF(AND(E12&gt;70,E12&lt;=90),"X","")</f>
        <v/>
      </c>
      <c r="J12" s="114" t="str">
        <f>IF(AND(E12&gt;90,E12&lt;=100),"X","")</f>
        <v/>
      </c>
    </row>
    <row r="13" spans="1:10" ht="91.5" customHeight="1" x14ac:dyDescent="0.3">
      <c r="A13" s="109" t="str">
        <f>'2'!E13</f>
        <v>Funzionalità organizzativa: garantire il funzionamento dell'organizzazione finalizzato alla gestione dei servizi in una logica di efficienza e l'efficacia dell'azione amministrativa</v>
      </c>
      <c r="B13" s="116"/>
      <c r="C13" s="111"/>
      <c r="D13" s="112">
        <f t="shared" si="0"/>
        <v>0</v>
      </c>
      <c r="E13" s="113"/>
      <c r="F13" s="114" t="str">
        <f t="shared" ref="F13:F21" si="1">IF(E13&lt;=20,"X","")</f>
        <v>X</v>
      </c>
      <c r="G13" s="114" t="str">
        <f t="shared" ref="G13:G21" si="2">IF(AND(E13&gt;20,E13&lt;=50),"X","")</f>
        <v/>
      </c>
      <c r="H13" s="114" t="str">
        <f t="shared" ref="H13:H21" si="3">IF(AND(E13&gt;50,E13&lt;=70),"X","")</f>
        <v/>
      </c>
      <c r="I13" s="114" t="str">
        <f t="shared" ref="I13:I21" si="4">IF(AND(E13&gt;70,E13&lt;=90),"X","")</f>
        <v/>
      </c>
      <c r="J13" s="114" t="str">
        <f t="shared" ref="J13:J21" si="5">IF(AND(E13&gt;90,E13&lt;=100),"X","")</f>
        <v/>
      </c>
    </row>
    <row r="14" spans="1:10" ht="91.5" customHeight="1" x14ac:dyDescent="0.3">
      <c r="A14" s="109" t="str">
        <f>'3'!E13</f>
        <v>Risorse umane: garantire una corretta gestione del personale, secondo principi di legalità, equità e di riconoscimento del merito</v>
      </c>
      <c r="B14" s="116"/>
      <c r="C14" s="113"/>
      <c r="D14" s="112">
        <f t="shared" si="0"/>
        <v>0</v>
      </c>
      <c r="E14" s="113"/>
      <c r="F14" s="114" t="str">
        <f t="shared" si="1"/>
        <v>X</v>
      </c>
      <c r="G14" s="114" t="str">
        <f t="shared" si="2"/>
        <v/>
      </c>
      <c r="H14" s="114" t="str">
        <f t="shared" si="3"/>
        <v/>
      </c>
      <c r="I14" s="114" t="str">
        <f t="shared" si="4"/>
        <v/>
      </c>
      <c r="J14" s="114" t="str">
        <f t="shared" si="5"/>
        <v/>
      </c>
    </row>
    <row r="15" spans="1:10" ht="91.5" customHeight="1" x14ac:dyDescent="0.3">
      <c r="A15" s="109" t="str">
        <f>'4'!E13</f>
        <v>Gestione dei servizi a contatto con il pubblico: garantire la soddisfazione dell'utenza e la pronta risposta alle istanze presentate</v>
      </c>
      <c r="B15" s="116"/>
      <c r="C15" s="113"/>
      <c r="D15" s="112">
        <f t="shared" si="0"/>
        <v>0</v>
      </c>
      <c r="E15" s="113"/>
      <c r="F15" s="114" t="str">
        <f t="shared" si="1"/>
        <v>X</v>
      </c>
      <c r="G15" s="114" t="str">
        <f t="shared" si="2"/>
        <v/>
      </c>
      <c r="H15" s="114" t="str">
        <f t="shared" si="3"/>
        <v/>
      </c>
      <c r="I15" s="114" t="str">
        <f t="shared" si="4"/>
        <v/>
      </c>
      <c r="J15" s="114" t="str">
        <f t="shared" si="5"/>
        <v/>
      </c>
    </row>
    <row r="16" spans="1:10" ht="91.5" customHeight="1" x14ac:dyDescent="0.3">
      <c r="A16" s="109" t="str">
        <f>'5'!E13</f>
        <v>Trasparenza e Anticorruzione: attuazione delle misure previste dalla normativa e dal PTPCT dell'ente in materia di trasparenza e anticorruzione</v>
      </c>
      <c r="B16" s="116"/>
      <c r="C16" s="113"/>
      <c r="D16" s="112">
        <f t="shared" si="0"/>
        <v>0</v>
      </c>
      <c r="E16" s="113"/>
      <c r="F16" s="114" t="str">
        <f t="shared" si="1"/>
        <v>X</v>
      </c>
      <c r="G16" s="114" t="str">
        <f t="shared" si="2"/>
        <v/>
      </c>
      <c r="H16" s="114" t="str">
        <f t="shared" si="3"/>
        <v/>
      </c>
      <c r="I16" s="114" t="str">
        <f t="shared" si="4"/>
        <v/>
      </c>
      <c r="J16" s="114" t="str">
        <f t="shared" si="5"/>
        <v/>
      </c>
    </row>
    <row r="17" spans="1:10" ht="91.5" customHeight="1" x14ac:dyDescent="0.3">
      <c r="A17" s="109"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7" s="116"/>
      <c r="C17" s="113"/>
      <c r="D17" s="112">
        <f t="shared" si="0"/>
        <v>0</v>
      </c>
      <c r="E17" s="113"/>
      <c r="F17" s="114" t="str">
        <f t="shared" si="1"/>
        <v>X</v>
      </c>
      <c r="G17" s="114" t="str">
        <f t="shared" si="2"/>
        <v/>
      </c>
      <c r="H17" s="114" t="str">
        <f t="shared" si="3"/>
        <v/>
      </c>
      <c r="I17" s="114" t="str">
        <f t="shared" si="4"/>
        <v/>
      </c>
      <c r="J17" s="114" t="str">
        <f t="shared" si="5"/>
        <v/>
      </c>
    </row>
    <row r="18" spans="1:10" ht="91.5" customHeight="1" x14ac:dyDescent="0.3">
      <c r="A18" s="109"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B18" s="109"/>
      <c r="C18" s="113"/>
      <c r="D18" s="112">
        <f t="shared" si="0"/>
        <v>0</v>
      </c>
      <c r="E18" s="113"/>
      <c r="F18" s="114" t="str">
        <f t="shared" si="1"/>
        <v>X</v>
      </c>
      <c r="G18" s="114" t="str">
        <f t="shared" si="2"/>
        <v/>
      </c>
      <c r="H18" s="114" t="str">
        <f t="shared" si="3"/>
        <v/>
      </c>
      <c r="I18" s="114" t="str">
        <f t="shared" si="4"/>
        <v/>
      </c>
      <c r="J18" s="114" t="str">
        <f t="shared" si="5"/>
        <v/>
      </c>
    </row>
    <row r="19" spans="1:10" ht="26.25" hidden="1" customHeight="1" x14ac:dyDescent="0.3">
      <c r="A19" s="116"/>
      <c r="B19" s="116"/>
      <c r="C19" s="113"/>
      <c r="D19" s="112">
        <f t="shared" si="0"/>
        <v>0</v>
      </c>
      <c r="E19" s="113"/>
      <c r="F19" s="114" t="str">
        <f t="shared" si="1"/>
        <v>X</v>
      </c>
      <c r="G19" s="114" t="str">
        <f t="shared" si="2"/>
        <v/>
      </c>
      <c r="H19" s="114" t="str">
        <f t="shared" si="3"/>
        <v/>
      </c>
      <c r="I19" s="114" t="str">
        <f t="shared" si="4"/>
        <v/>
      </c>
      <c r="J19" s="114" t="str">
        <f t="shared" si="5"/>
        <v/>
      </c>
    </row>
    <row r="20" spans="1:10" ht="26.25" hidden="1" customHeight="1" x14ac:dyDescent="0.3">
      <c r="A20" s="116"/>
      <c r="B20" s="116"/>
      <c r="C20" s="113"/>
      <c r="D20" s="112">
        <f t="shared" si="0"/>
        <v>0</v>
      </c>
      <c r="E20" s="113"/>
      <c r="F20" s="114" t="str">
        <f t="shared" si="1"/>
        <v>X</v>
      </c>
      <c r="G20" s="114" t="str">
        <f t="shared" si="2"/>
        <v/>
      </c>
      <c r="H20" s="114" t="str">
        <f t="shared" si="3"/>
        <v/>
      </c>
      <c r="I20" s="114" t="str">
        <f t="shared" si="4"/>
        <v/>
      </c>
      <c r="J20" s="114" t="str">
        <f t="shared" si="5"/>
        <v/>
      </c>
    </row>
    <row r="21" spans="1:10" ht="26.25" hidden="1" customHeight="1" x14ac:dyDescent="0.3">
      <c r="A21" s="116"/>
      <c r="B21" s="116"/>
      <c r="C21" s="113"/>
      <c r="D21" s="112">
        <f t="shared" si="0"/>
        <v>0</v>
      </c>
      <c r="E21" s="113"/>
      <c r="F21" s="114" t="str">
        <f t="shared" si="1"/>
        <v>X</v>
      </c>
      <c r="G21" s="114" t="str">
        <f t="shared" si="2"/>
        <v/>
      </c>
      <c r="H21" s="114" t="str">
        <f t="shared" si="3"/>
        <v/>
      </c>
      <c r="I21" s="114" t="str">
        <f t="shared" si="4"/>
        <v/>
      </c>
      <c r="J21" s="114" t="str">
        <f t="shared" si="5"/>
        <v/>
      </c>
    </row>
    <row r="22" spans="1:10" x14ac:dyDescent="0.3">
      <c r="A22" s="117" t="s">
        <v>368</v>
      </c>
      <c r="B22" s="118" t="str">
        <f>IF(C22=60,"Pesatura Adeguata","Pesatura Inadeguata")</f>
        <v>Pesatura Inadeguata</v>
      </c>
      <c r="C22" s="119">
        <f>SUM(C12:C21)</f>
        <v>0</v>
      </c>
      <c r="D22" s="119"/>
      <c r="E22" s="120" t="e">
        <f>SUM(G22:J22)/C22</f>
        <v>#DIV/0!</v>
      </c>
      <c r="F22" s="121"/>
      <c r="G22" s="122">
        <f>IF(G12="x",C12*D12)+IF(G13="x",C13*D13)+IF(G14="x",C14*D14)+IF(G15="x",C15*D15)+IF(G16="x",C16*D16)+IF(G17="x",C17*D17)+IF(G18="x",C18*D18)+IF(G19="x",C19*D19)+IF(G20="x",C20*D20)+IF(G21="x",C21*D21)</f>
        <v>0</v>
      </c>
      <c r="H22" s="122">
        <f>IF(H12="x",C12*D12)+IF(H13="x",C13*D13)+IF(H14="x",C14*D14)+IF(H15="x",C15*D15)+IF(H16="x",C16*D16)+IF(H17="x",C17*D17)+IF(H18="x",C18*D18)+IF(H19="x",C19*D19)+IF(H20="x",C20*D20)+IF(H21="x",C21*D21)</f>
        <v>0</v>
      </c>
      <c r="I22" s="122">
        <f>IF(I12="x",C12*D12)+IF(I13="x",C13*D13)+IF(I14="x",C14*D14)+IF(I15="x",C15*D15)+IF(I16="x",C16*D16)+IF(I17="x",C17*D17)+IF(I18="x",C18*D18)+IF(I19="x",C19*D19)+IF(I20="x",C20*D20)+IF(I21="x",C21*D21)</f>
        <v>0</v>
      </c>
      <c r="J22" s="122">
        <f>IF(J12="x",C12*D12)+IF(J13="x",C13*D13)+IF(J14="x",C14*D14)+IF(J15="x",C15*D15)+IF(J16="x",C16*D16)+IF(J17="x",C17*D17)+IF(J18="x",C18*D18)+IF(J19="x",C19*D19)+IF(J20="x",C20*D20)+IF(J20="x",C20*D20)</f>
        <v>0</v>
      </c>
    </row>
    <row r="23" spans="1:10" ht="3" customHeight="1" x14ac:dyDescent="0.3">
      <c r="A23" s="374"/>
      <c r="B23" s="375"/>
      <c r="C23" s="375"/>
      <c r="D23" s="123"/>
      <c r="E23" s="374"/>
      <c r="F23" s="375"/>
      <c r="G23" s="375"/>
      <c r="H23" s="374"/>
      <c r="I23" s="375"/>
      <c r="J23" s="375"/>
    </row>
    <row r="24" spans="1:10" ht="42" customHeight="1" x14ac:dyDescent="0.3">
      <c r="A24" s="107" t="s">
        <v>369</v>
      </c>
      <c r="B24" s="107" t="s">
        <v>360</v>
      </c>
      <c r="C24" s="108" t="s">
        <v>361</v>
      </c>
      <c r="D24" s="108" t="s">
        <v>362</v>
      </c>
      <c r="E24" s="108" t="s">
        <v>363</v>
      </c>
      <c r="F24" s="108" t="s">
        <v>364</v>
      </c>
      <c r="G24" s="108" t="s">
        <v>69</v>
      </c>
      <c r="H24" s="108" t="s">
        <v>365</v>
      </c>
      <c r="I24" s="108" t="s">
        <v>366</v>
      </c>
      <c r="J24" s="108" t="s">
        <v>367</v>
      </c>
    </row>
    <row r="25" spans="1:10" s="125" customFormat="1" ht="27" customHeight="1" x14ac:dyDescent="0.3">
      <c r="A25" s="116" t="s">
        <v>449</v>
      </c>
      <c r="B25" s="115"/>
      <c r="C25" s="124"/>
      <c r="D25" s="112">
        <f>E25/100</f>
        <v>0</v>
      </c>
      <c r="E25" s="113"/>
      <c r="F25" s="114" t="str">
        <f t="shared" ref="F25:F35" si="6">IF(E25&lt;=20,"X","")</f>
        <v>X</v>
      </c>
      <c r="G25" s="114" t="str">
        <f t="shared" ref="G25:G35" si="7">IF(AND(E25&gt;20,E25&lt;=50),"X","")</f>
        <v/>
      </c>
      <c r="H25" s="114" t="str">
        <f t="shared" ref="H25:H35" si="8">IF(AND(E25&gt;50,E25&lt;=70),"X","")</f>
        <v/>
      </c>
      <c r="I25" s="114" t="str">
        <f t="shared" ref="I25:I35" si="9">IF(AND(E25&gt;70,E25&lt;=90),"X","")</f>
        <v/>
      </c>
      <c r="J25" s="114" t="str">
        <f>IF(AND(E25&gt;90,E25&lt;=100),"X","")</f>
        <v/>
      </c>
    </row>
    <row r="26" spans="1:10" s="125" customFormat="1" ht="27" customHeight="1" x14ac:dyDescent="0.3">
      <c r="A26" s="116" t="s">
        <v>450</v>
      </c>
      <c r="B26" s="116"/>
      <c r="C26" s="124"/>
      <c r="D26" s="112">
        <f t="shared" ref="D26:D32" si="10">E26/100</f>
        <v>0</v>
      </c>
      <c r="E26" s="113"/>
      <c r="F26" s="114" t="str">
        <f t="shared" si="6"/>
        <v>X</v>
      </c>
      <c r="G26" s="114" t="str">
        <f t="shared" si="7"/>
        <v/>
      </c>
      <c r="H26" s="114" t="str">
        <f t="shared" si="8"/>
        <v/>
      </c>
      <c r="I26" s="114" t="str">
        <f t="shared" si="9"/>
        <v/>
      </c>
      <c r="J26" s="114" t="str">
        <f t="shared" ref="J26:J32" si="11">IF(AND(E26&gt;90,E26&lt;=100),"X","")</f>
        <v/>
      </c>
    </row>
    <row r="27" spans="1:10" s="125" customFormat="1" ht="27" customHeight="1" x14ac:dyDescent="0.3">
      <c r="A27" s="116" t="s">
        <v>451</v>
      </c>
      <c r="B27" s="116"/>
      <c r="C27" s="124"/>
      <c r="D27" s="112">
        <f t="shared" si="10"/>
        <v>0</v>
      </c>
      <c r="E27" s="113"/>
      <c r="F27" s="114" t="str">
        <f t="shared" si="6"/>
        <v>X</v>
      </c>
      <c r="G27" s="114" t="str">
        <f t="shared" si="7"/>
        <v/>
      </c>
      <c r="H27" s="114" t="str">
        <f t="shared" si="8"/>
        <v/>
      </c>
      <c r="I27" s="114" t="str">
        <f t="shared" si="9"/>
        <v/>
      </c>
      <c r="J27" s="114" t="str">
        <f t="shared" si="11"/>
        <v/>
      </c>
    </row>
    <row r="28" spans="1:10" s="125" customFormat="1" ht="27" customHeight="1" x14ac:dyDescent="0.3">
      <c r="A28" s="116" t="s">
        <v>452</v>
      </c>
      <c r="B28" s="116"/>
      <c r="C28" s="124"/>
      <c r="D28" s="112">
        <f t="shared" si="10"/>
        <v>0</v>
      </c>
      <c r="E28" s="113"/>
      <c r="F28" s="114" t="str">
        <f t="shared" si="6"/>
        <v>X</v>
      </c>
      <c r="G28" s="114" t="str">
        <f t="shared" si="7"/>
        <v/>
      </c>
      <c r="H28" s="114" t="str">
        <f t="shared" si="8"/>
        <v/>
      </c>
      <c r="I28" s="114" t="str">
        <f t="shared" si="9"/>
        <v/>
      </c>
      <c r="J28" s="114" t="str">
        <f t="shared" si="11"/>
        <v/>
      </c>
    </row>
    <row r="29" spans="1:10" s="125" customFormat="1" ht="27" customHeight="1" x14ac:dyDescent="0.3">
      <c r="A29" s="116"/>
      <c r="B29" s="116"/>
      <c r="C29" s="126"/>
      <c r="D29" s="112">
        <f t="shared" si="10"/>
        <v>0</v>
      </c>
      <c r="E29" s="113"/>
      <c r="F29" s="114" t="str">
        <f t="shared" si="6"/>
        <v>X</v>
      </c>
      <c r="G29" s="114" t="str">
        <f t="shared" si="7"/>
        <v/>
      </c>
      <c r="H29" s="114" t="str">
        <f t="shared" si="8"/>
        <v/>
      </c>
      <c r="I29" s="114" t="str">
        <f t="shared" si="9"/>
        <v/>
      </c>
      <c r="J29" s="114" t="str">
        <f t="shared" si="11"/>
        <v/>
      </c>
    </row>
    <row r="30" spans="1:10" s="125" customFormat="1" ht="27" customHeight="1" x14ac:dyDescent="0.3">
      <c r="A30" s="116"/>
      <c r="B30" s="116"/>
      <c r="C30" s="126"/>
      <c r="D30" s="112">
        <f t="shared" si="10"/>
        <v>0</v>
      </c>
      <c r="E30" s="113"/>
      <c r="F30" s="114" t="str">
        <f t="shared" si="6"/>
        <v>X</v>
      </c>
      <c r="G30" s="114" t="str">
        <f t="shared" si="7"/>
        <v/>
      </c>
      <c r="H30" s="114" t="str">
        <f t="shared" si="8"/>
        <v/>
      </c>
      <c r="I30" s="114" t="str">
        <f t="shared" si="9"/>
        <v/>
      </c>
      <c r="J30" s="114" t="str">
        <f t="shared" si="11"/>
        <v/>
      </c>
    </row>
    <row r="31" spans="1:10" s="125" customFormat="1" ht="27" customHeight="1" x14ac:dyDescent="0.3">
      <c r="A31" s="116"/>
      <c r="B31" s="116"/>
      <c r="C31" s="126"/>
      <c r="D31" s="112">
        <f t="shared" si="10"/>
        <v>0</v>
      </c>
      <c r="E31" s="113"/>
      <c r="F31" s="114" t="str">
        <f t="shared" si="6"/>
        <v>X</v>
      </c>
      <c r="G31" s="114" t="str">
        <f t="shared" si="7"/>
        <v/>
      </c>
      <c r="H31" s="114" t="str">
        <f t="shared" si="8"/>
        <v/>
      </c>
      <c r="I31" s="114" t="str">
        <f t="shared" si="9"/>
        <v/>
      </c>
      <c r="J31" s="114" t="str">
        <f t="shared" si="11"/>
        <v/>
      </c>
    </row>
    <row r="32" spans="1:10" s="125" customFormat="1" ht="27" customHeight="1" x14ac:dyDescent="0.3">
      <c r="A32" s="116"/>
      <c r="B32" s="116"/>
      <c r="C32" s="126"/>
      <c r="D32" s="112">
        <f t="shared" si="10"/>
        <v>0</v>
      </c>
      <c r="E32" s="113"/>
      <c r="F32" s="114" t="str">
        <f t="shared" si="6"/>
        <v>X</v>
      </c>
      <c r="G32" s="114" t="str">
        <f t="shared" si="7"/>
        <v/>
      </c>
      <c r="H32" s="114" t="str">
        <f t="shared" si="8"/>
        <v/>
      </c>
      <c r="I32" s="114" t="str">
        <f t="shared" si="9"/>
        <v/>
      </c>
      <c r="J32" s="114" t="str">
        <f t="shared" si="11"/>
        <v/>
      </c>
    </row>
    <row r="33" spans="1:11" ht="42" customHeight="1" x14ac:dyDescent="0.3">
      <c r="A33" s="104" t="s">
        <v>370</v>
      </c>
      <c r="B33" s="104" t="s">
        <v>371</v>
      </c>
      <c r="C33" s="108" t="s">
        <v>361</v>
      </c>
      <c r="D33" s="108" t="s">
        <v>362</v>
      </c>
      <c r="E33" s="108" t="s">
        <v>363</v>
      </c>
      <c r="F33" s="127" t="s">
        <v>372</v>
      </c>
      <c r="G33" s="127" t="s">
        <v>373</v>
      </c>
      <c r="H33" s="127" t="s">
        <v>374</v>
      </c>
      <c r="I33" s="127" t="s">
        <v>375</v>
      </c>
      <c r="J33" s="127" t="s">
        <v>376</v>
      </c>
    </row>
    <row r="34" spans="1:11" s="125" customFormat="1" ht="18.75" customHeight="1" x14ac:dyDescent="0.3">
      <c r="A34" s="116"/>
      <c r="B34" s="116"/>
      <c r="C34" s="126"/>
      <c r="D34" s="112">
        <f>E34/100</f>
        <v>0</v>
      </c>
      <c r="E34" s="113"/>
      <c r="F34" s="114" t="str">
        <f t="shared" si="6"/>
        <v>X</v>
      </c>
      <c r="G34" s="114" t="str">
        <f t="shared" si="7"/>
        <v/>
      </c>
      <c r="H34" s="114" t="str">
        <f t="shared" si="8"/>
        <v/>
      </c>
      <c r="I34" s="114" t="str">
        <f t="shared" si="9"/>
        <v/>
      </c>
      <c r="J34" s="114" t="str">
        <f t="shared" ref="J34:J40" si="12">IF(AND(E34&gt;90,E34&lt;=100),"X","")</f>
        <v/>
      </c>
    </row>
    <row r="35" spans="1:11" s="125" customFormat="1" ht="18.75" customHeight="1" x14ac:dyDescent="0.3">
      <c r="A35" s="116"/>
      <c r="B35" s="116"/>
      <c r="C35" s="126"/>
      <c r="D35" s="112">
        <f t="shared" ref="D35:D40" si="13">E35/100</f>
        <v>0</v>
      </c>
      <c r="E35" s="113"/>
      <c r="F35" s="114" t="str">
        <f t="shared" si="6"/>
        <v>X</v>
      </c>
      <c r="G35" s="114" t="str">
        <f t="shared" si="7"/>
        <v/>
      </c>
      <c r="H35" s="114" t="str">
        <f t="shared" si="8"/>
        <v/>
      </c>
      <c r="I35" s="114" t="str">
        <f t="shared" si="9"/>
        <v/>
      </c>
      <c r="J35" s="114" t="str">
        <f t="shared" si="12"/>
        <v/>
      </c>
    </row>
    <row r="36" spans="1:11" s="125" customFormat="1" ht="18.75" customHeight="1" x14ac:dyDescent="0.3">
      <c r="A36" s="116"/>
      <c r="B36" s="116"/>
      <c r="C36" s="126"/>
      <c r="D36" s="112">
        <f t="shared" si="13"/>
        <v>0</v>
      </c>
      <c r="E36" s="113"/>
      <c r="F36" s="114" t="str">
        <f>IF(E36&lt;=20,"X","")</f>
        <v>X</v>
      </c>
      <c r="G36" s="114" t="str">
        <f>IF(AND(E36&gt;20,E36&lt;=50),"X","")</f>
        <v/>
      </c>
      <c r="H36" s="114" t="str">
        <f>IF(AND(E36&gt;50,E36&lt;=70),"X","")</f>
        <v/>
      </c>
      <c r="I36" s="114" t="str">
        <f>IF(AND(E36&gt;70,E36&lt;=90),"X","")</f>
        <v/>
      </c>
      <c r="J36" s="114" t="str">
        <f t="shared" si="12"/>
        <v/>
      </c>
    </row>
    <row r="37" spans="1:11" s="125" customFormat="1" ht="18.75" customHeight="1" x14ac:dyDescent="0.3">
      <c r="A37" s="116"/>
      <c r="B37" s="116"/>
      <c r="C37" s="126"/>
      <c r="D37" s="112">
        <f t="shared" si="13"/>
        <v>0</v>
      </c>
      <c r="E37" s="113"/>
      <c r="F37" s="114" t="str">
        <f>IF(E37&lt;=20,"X","")</f>
        <v>X</v>
      </c>
      <c r="G37" s="114" t="str">
        <f>IF(AND(E37&gt;20,E37&lt;=50),"X","")</f>
        <v/>
      </c>
      <c r="H37" s="114" t="str">
        <f>IF(AND(E37&gt;50,E37&lt;=70),"X","")</f>
        <v/>
      </c>
      <c r="I37" s="114" t="str">
        <f>IF(AND(E37&gt;70,E37&lt;=90),"X","")</f>
        <v/>
      </c>
      <c r="J37" s="114" t="str">
        <f t="shared" si="12"/>
        <v/>
      </c>
    </row>
    <row r="38" spans="1:11" s="125" customFormat="1" ht="18.75" customHeight="1" x14ac:dyDescent="0.3">
      <c r="A38" s="116"/>
      <c r="B38" s="116"/>
      <c r="C38" s="126"/>
      <c r="D38" s="112">
        <f t="shared" si="13"/>
        <v>0</v>
      </c>
      <c r="E38" s="113"/>
      <c r="F38" s="114" t="str">
        <f>IF(E38&lt;=20,"X","")</f>
        <v>X</v>
      </c>
      <c r="G38" s="114" t="str">
        <f>IF(AND(E38&gt;20,E38&lt;=50),"X","")</f>
        <v/>
      </c>
      <c r="H38" s="114" t="str">
        <f>IF(AND(E38&gt;50,E38&lt;=70),"X","")</f>
        <v/>
      </c>
      <c r="I38" s="114" t="str">
        <f>IF(AND(E38&gt;70,E38&lt;=90),"X","")</f>
        <v/>
      </c>
      <c r="J38" s="114" t="str">
        <f t="shared" si="12"/>
        <v/>
      </c>
    </row>
    <row r="39" spans="1:11" s="125" customFormat="1" ht="18.75" customHeight="1" x14ac:dyDescent="0.3">
      <c r="A39" s="116"/>
      <c r="B39" s="116"/>
      <c r="C39" s="126"/>
      <c r="D39" s="112">
        <f t="shared" si="13"/>
        <v>0</v>
      </c>
      <c r="E39" s="113"/>
      <c r="F39" s="114" t="str">
        <f>IF(E39&lt;=20,"X","")</f>
        <v>X</v>
      </c>
      <c r="G39" s="114" t="str">
        <f>IF(AND(E39&gt;20,E39&lt;=50),"X","")</f>
        <v/>
      </c>
      <c r="H39" s="114" t="str">
        <f>IF(AND(E39&gt;50,E39&lt;=70),"X","")</f>
        <v/>
      </c>
      <c r="I39" s="114" t="str">
        <f>IF(AND(E39&gt;70,E39&lt;=90),"X","")</f>
        <v/>
      </c>
      <c r="J39" s="114" t="str">
        <f t="shared" si="12"/>
        <v/>
      </c>
    </row>
    <row r="40" spans="1:11" s="125" customFormat="1" ht="18.75" customHeight="1" x14ac:dyDescent="0.3">
      <c r="A40" s="116"/>
      <c r="B40" s="116"/>
      <c r="C40" s="126"/>
      <c r="D40" s="112">
        <f t="shared" si="13"/>
        <v>0</v>
      </c>
      <c r="E40" s="113"/>
      <c r="F40" s="114" t="str">
        <f>IF(E40&lt;=20,"X","")</f>
        <v>X</v>
      </c>
      <c r="G40" s="114" t="str">
        <f>IF(AND(E40&gt;20,E40&lt;=50),"X","")</f>
        <v/>
      </c>
      <c r="H40" s="114" t="str">
        <f>IF(AND(E40&gt;50,E40&lt;=70),"X","")</f>
        <v/>
      </c>
      <c r="I40" s="114" t="str">
        <f>IF(AND(E40&gt;70,E40&lt;=90),"X","")</f>
        <v/>
      </c>
      <c r="J40" s="114" t="str">
        <f t="shared" si="12"/>
        <v/>
      </c>
    </row>
    <row r="41" spans="1:11" ht="26.4" x14ac:dyDescent="0.3">
      <c r="A41" s="117" t="s">
        <v>377</v>
      </c>
      <c r="B41" s="118" t="str">
        <f>IF(C41=40,"Pesatura Adeguata","Pesatura Inadeguata")</f>
        <v>Pesatura Inadeguata</v>
      </c>
      <c r="C41" s="126">
        <f>SUM(C25:C36)</f>
        <v>0</v>
      </c>
      <c r="D41" s="104"/>
      <c r="E41" s="120" t="e">
        <f>SUM(G41:J41)/C41</f>
        <v>#DIV/0!</v>
      </c>
      <c r="F41" s="128"/>
      <c r="G41" s="129">
        <f>IF(G25="x",C25*D25)+IF(G26="x",C26*D26)+IF(G27="x",C27*D27)+IF(G28="x",C28*D28)+IF(G29="x",C29*D29)+IF(G30="x",C30*D30)+IF(G31="x",C31*D31)+IF(G32="x",C32*D32)+IF(G34="x",C34*D34)+IF(G35="x",C35*D35)+IF(G36="x",C36*D36)+IF(G37="x",C37*D37)+IF(G38="x",C38*D38)+IF(G39="x",C39*D39)+IF(G40="x",C40*D40)</f>
        <v>0</v>
      </c>
      <c r="H41" s="129">
        <f>IF(H25="x",C25*D25)+IF(H26="x",C26*D26)+IF(H27="x",C27*D27)+IF(H28="x",C28*D28)+IF(H29="x",C29*D29)+IF(H30="x",C30*D30)+IF(H31="x",C31*D31)+IF(H32="x",C32*D32)+IF(H34="x",C34*D34)+IF(H35="x",C35*D35)+IF(H36="x",C36*D36)+IF(H37="x",C37*D37)+IF(H38="x",C38*D38)+IF(H39="x",C39*D39)+IF(H40="x",C40*D40)</f>
        <v>0</v>
      </c>
      <c r="I41" s="129">
        <f>IF(I25="x",C25*D25)+IF(I26="x",C26*D26)+IF(I27="x",C27*D27)+IF(I28="x",C28*D28)+IF(I29="x",C29*D29)+IF(I30="x",C30*D30)+IF(I31="x",C31*D31)+IF(I32="x",C32*D32)+IF(I34="x",C34*D34)+IF(I35="x",C35*D35)+IF(I36="x",C36*D36)+IF(I37="x",C37*D37)+IF(I38="x",C38*D38)+IF(I39="x",C39*D39)+IF(I40="x",C40*D40)</f>
        <v>0</v>
      </c>
      <c r="J41" s="129">
        <f>IF(J25="x",C25*D25)+IF(J26="x",C26*D26)+IF(J27="x",C27*D27)+IF(J28="x",C28*D28)+IF(J29="x",C29*D29)+IF(J30="x",C30*D30)+IF(J31="x",C31*D31)+IF(J32="x",C32*D32)+IF(J34="x",C34*D34)+IF(J35="x",C35*D35)+IF(J36="x",C36*D36)+IF(J37="x",C37*D37)+IF(J38="x",C38*D38)+IF(J39="x",C39*D39)+IF(J40="x",C40*D40)</f>
        <v>0</v>
      </c>
    </row>
    <row r="42" spans="1:11" s="137" customFormat="1" ht="18" customHeight="1" x14ac:dyDescent="0.3">
      <c r="A42" s="130"/>
      <c r="B42" s="131"/>
      <c r="C42" s="132"/>
      <c r="D42" s="132" t="s">
        <v>378</v>
      </c>
      <c r="E42" s="133"/>
      <c r="F42" s="134"/>
      <c r="G42" s="134"/>
      <c r="H42" s="134"/>
      <c r="I42" s="134"/>
      <c r="J42" s="135"/>
      <c r="K42" s="136"/>
    </row>
    <row r="43" spans="1:11" ht="16.5" customHeight="1" x14ac:dyDescent="0.3">
      <c r="A43" s="364" t="s">
        <v>379</v>
      </c>
      <c r="B43" s="365"/>
      <c r="C43" s="119">
        <f>SUM(G22:J22)</f>
        <v>0</v>
      </c>
      <c r="D43" s="138">
        <f>C43/60</f>
        <v>0</v>
      </c>
      <c r="E43" s="139"/>
      <c r="F43" s="140"/>
      <c r="G43" s="140"/>
      <c r="H43" s="140"/>
      <c r="I43" s="140"/>
      <c r="J43" s="141"/>
      <c r="K43" s="142"/>
    </row>
    <row r="44" spans="1:11" ht="17.25" customHeight="1" x14ac:dyDescent="0.3">
      <c r="A44" s="143" t="s">
        <v>212</v>
      </c>
      <c r="B44" s="144"/>
      <c r="C44" s="145"/>
      <c r="D44" s="145"/>
      <c r="E44" s="366" t="s">
        <v>380</v>
      </c>
      <c r="F44" s="366"/>
      <c r="G44" s="367"/>
      <c r="H44" s="146">
        <f>(C43+C45)</f>
        <v>0</v>
      </c>
      <c r="I44" s="145" t="s">
        <v>381</v>
      </c>
      <c r="J44" s="147"/>
      <c r="K44" s="142"/>
    </row>
    <row r="45" spans="1:11" ht="16.5" customHeight="1" x14ac:dyDescent="0.3">
      <c r="A45" s="364" t="s">
        <v>382</v>
      </c>
      <c r="B45" s="365"/>
      <c r="C45" s="119">
        <f>SUM(F41:J41)</f>
        <v>0</v>
      </c>
      <c r="D45" s="138" t="s">
        <v>378</v>
      </c>
      <c r="E45" s="139"/>
      <c r="F45" s="140"/>
      <c r="G45" s="140"/>
      <c r="H45" s="140"/>
      <c r="I45" s="140"/>
      <c r="J45" s="141"/>
      <c r="K45" s="142"/>
    </row>
    <row r="46" spans="1:11" ht="26.25" customHeight="1" x14ac:dyDescent="0.3">
      <c r="A46" s="148"/>
      <c r="B46" s="149"/>
      <c r="C46" s="149"/>
      <c r="D46" s="149"/>
      <c r="E46" s="150"/>
      <c r="F46" s="151"/>
      <c r="G46" s="151"/>
      <c r="H46" s="151"/>
      <c r="I46" s="151"/>
      <c r="J46" s="152"/>
      <c r="K46" s="142"/>
    </row>
  </sheetData>
  <mergeCells count="10">
    <mergeCell ref="A43:B43"/>
    <mergeCell ref="E44:G44"/>
    <mergeCell ref="A45:B45"/>
    <mergeCell ref="A1:J1"/>
    <mergeCell ref="A7:E9"/>
    <mergeCell ref="F7:J7"/>
    <mergeCell ref="A10:J10"/>
    <mergeCell ref="A23:C23"/>
    <mergeCell ref="E23:G23"/>
    <mergeCell ref="H23:J23"/>
  </mergeCells>
  <conditionalFormatting sqref="B22 B41:B42">
    <cfRule type="cellIs" dxfId="150" priority="31" stopIfTrue="1" operator="equal">
      <formula>"Pesatura Inadeguata"</formula>
    </cfRule>
  </conditionalFormatting>
  <conditionalFormatting sqref="F12">
    <cfRule type="cellIs" dxfId="149" priority="30" stopIfTrue="1" operator="equal">
      <formula>"x"</formula>
    </cfRule>
  </conditionalFormatting>
  <conditionalFormatting sqref="G12">
    <cfRule type="cellIs" dxfId="148" priority="27" stopIfTrue="1" operator="equal">
      <formula>"x"</formula>
    </cfRule>
    <cfRule type="cellIs" dxfId="147" priority="29" stopIfTrue="1" operator="equal">
      <formula>"x"</formula>
    </cfRule>
  </conditionalFormatting>
  <conditionalFormatting sqref="H12">
    <cfRule type="cellIs" dxfId="146" priority="28" stopIfTrue="1" operator="equal">
      <formula>"x"</formula>
    </cfRule>
  </conditionalFormatting>
  <conditionalFormatting sqref="I12">
    <cfRule type="cellIs" dxfId="145" priority="26" stopIfTrue="1" operator="equal">
      <formula>"x"</formula>
    </cfRule>
  </conditionalFormatting>
  <conditionalFormatting sqref="J12">
    <cfRule type="cellIs" dxfId="144" priority="25" stopIfTrue="1" operator="equal">
      <formula>"x"</formula>
    </cfRule>
  </conditionalFormatting>
  <conditionalFormatting sqref="F13">
    <cfRule type="cellIs" dxfId="143" priority="24" stopIfTrue="1" operator="equal">
      <formula>"x"</formula>
    </cfRule>
  </conditionalFormatting>
  <conditionalFormatting sqref="G13">
    <cfRule type="cellIs" dxfId="142" priority="21" stopIfTrue="1" operator="equal">
      <formula>"x"</formula>
    </cfRule>
    <cfRule type="cellIs" dxfId="141" priority="23" stopIfTrue="1" operator="equal">
      <formula>"x"</formula>
    </cfRule>
  </conditionalFormatting>
  <conditionalFormatting sqref="H13">
    <cfRule type="cellIs" dxfId="140" priority="22" stopIfTrue="1" operator="equal">
      <formula>"x"</formula>
    </cfRule>
  </conditionalFormatting>
  <conditionalFormatting sqref="I13">
    <cfRule type="cellIs" dxfId="139" priority="20" stopIfTrue="1" operator="equal">
      <formula>"x"</formula>
    </cfRule>
  </conditionalFormatting>
  <conditionalFormatting sqref="J13">
    <cfRule type="cellIs" dxfId="138" priority="19" stopIfTrue="1" operator="equal">
      <formula>"x"</formula>
    </cfRule>
  </conditionalFormatting>
  <conditionalFormatting sqref="F25:F32">
    <cfRule type="cellIs" dxfId="137" priority="18" stopIfTrue="1" operator="equal">
      <formula>"x"</formula>
    </cfRule>
  </conditionalFormatting>
  <conditionalFormatting sqref="G25:G32">
    <cfRule type="cellIs" dxfId="136" priority="15" stopIfTrue="1" operator="equal">
      <formula>"x"</formula>
    </cfRule>
    <cfRule type="cellIs" dxfId="135" priority="17" stopIfTrue="1" operator="equal">
      <formula>"x"</formula>
    </cfRule>
  </conditionalFormatting>
  <conditionalFormatting sqref="H25:H32">
    <cfRule type="cellIs" dxfId="134" priority="16" stopIfTrue="1" operator="equal">
      <formula>"x"</formula>
    </cfRule>
  </conditionalFormatting>
  <conditionalFormatting sqref="I25:I32">
    <cfRule type="cellIs" dxfId="133" priority="14" stopIfTrue="1" operator="equal">
      <formula>"x"</formula>
    </cfRule>
  </conditionalFormatting>
  <conditionalFormatting sqref="J25:J32">
    <cfRule type="cellIs" dxfId="132" priority="13" stopIfTrue="1" operator="equal">
      <formula>"x"</formula>
    </cfRule>
  </conditionalFormatting>
  <conditionalFormatting sqref="F34:F40">
    <cfRule type="cellIs" dxfId="131" priority="12" stopIfTrue="1" operator="equal">
      <formula>"x"</formula>
    </cfRule>
  </conditionalFormatting>
  <conditionalFormatting sqref="G34:G40">
    <cfRule type="cellIs" dxfId="130" priority="9" stopIfTrue="1" operator="equal">
      <formula>"x"</formula>
    </cfRule>
    <cfRule type="cellIs" dxfId="129" priority="11" stopIfTrue="1" operator="equal">
      <formula>"x"</formula>
    </cfRule>
  </conditionalFormatting>
  <conditionalFormatting sqref="H34:H40">
    <cfRule type="cellIs" dxfId="128" priority="10" stopIfTrue="1" operator="equal">
      <formula>"x"</formula>
    </cfRule>
  </conditionalFormatting>
  <conditionalFormatting sqref="I34:I40">
    <cfRule type="cellIs" dxfId="127" priority="8" stopIfTrue="1" operator="equal">
      <formula>"x"</formula>
    </cfRule>
  </conditionalFormatting>
  <conditionalFormatting sqref="J34:J40">
    <cfRule type="cellIs" dxfId="126" priority="7" stopIfTrue="1" operator="equal">
      <formula>"x"</formula>
    </cfRule>
  </conditionalFormatting>
  <conditionalFormatting sqref="F14:F21">
    <cfRule type="cellIs" dxfId="125" priority="6" stopIfTrue="1" operator="equal">
      <formula>"x"</formula>
    </cfRule>
  </conditionalFormatting>
  <conditionalFormatting sqref="G14:G21">
    <cfRule type="cellIs" dxfId="124" priority="3" stopIfTrue="1" operator="equal">
      <formula>"x"</formula>
    </cfRule>
    <cfRule type="cellIs" dxfId="123" priority="5" stopIfTrue="1" operator="equal">
      <formula>"x"</formula>
    </cfRule>
  </conditionalFormatting>
  <conditionalFormatting sqref="H14:H21">
    <cfRule type="cellIs" dxfId="122" priority="4" stopIfTrue="1" operator="equal">
      <formula>"x"</formula>
    </cfRule>
  </conditionalFormatting>
  <conditionalFormatting sqref="I14:I21">
    <cfRule type="cellIs" dxfId="121" priority="2" stopIfTrue="1" operator="equal">
      <formula>"x"</formula>
    </cfRule>
  </conditionalFormatting>
  <conditionalFormatting sqref="J14:J21">
    <cfRule type="cellIs" dxfId="120" priority="1" stopIfTrue="1" operator="equal">
      <formula>"x"</formula>
    </cfRule>
  </conditionalFormatting>
  <dataValidations count="2">
    <dataValidation type="list" allowBlank="1" showInputMessage="1" showErrorMessage="1" sqref="A33:A40 IW33:IW40 SS33:SS40 ACO33:ACO40 AMK33:AMK40 AWG33:AWG40 BGC33:BGC40 BPY33:BPY40 BZU33:BZU40 CJQ33:CJQ40 CTM33:CTM40 DDI33:DDI40 DNE33:DNE40 DXA33:DXA40 EGW33:EGW40 EQS33:EQS40 FAO33:FAO40 FKK33:FKK40 FUG33:FUG40 GEC33:GEC40 GNY33:GNY40 GXU33:GXU40 HHQ33:HHQ40 HRM33:HRM40 IBI33:IBI40 ILE33:ILE40 IVA33:IVA40 JEW33:JEW40 JOS33:JOS40 JYO33:JYO40 KIK33:KIK40 KSG33:KSG40 LCC33:LCC40 LLY33:LLY40 LVU33:LVU40 MFQ33:MFQ40 MPM33:MPM40 MZI33:MZI40 NJE33:NJE40 NTA33:NTA40 OCW33:OCW40 OMS33:OMS40 OWO33:OWO40 PGK33:PGK40 PQG33:PQG40 QAC33:QAC40 QJY33:QJY40 QTU33:QTU40 RDQ33:RDQ40 RNM33:RNM40 RXI33:RXI40 SHE33:SHE40 SRA33:SRA40 TAW33:TAW40 TKS33:TKS40 TUO33:TUO40 UEK33:UEK40 UOG33:UOG40 UYC33:UYC40 VHY33:VHY40 VRU33:VRU40 WBQ33:WBQ40 WLM33:WLM40 WVI33:WVI40 A65569:A65576 IW65569:IW65576 SS65569:SS65576 ACO65569:ACO65576 AMK65569:AMK65576 AWG65569:AWG65576 BGC65569:BGC65576 BPY65569:BPY65576 BZU65569:BZU65576 CJQ65569:CJQ65576 CTM65569:CTM65576 DDI65569:DDI65576 DNE65569:DNE65576 DXA65569:DXA65576 EGW65569:EGW65576 EQS65569:EQS65576 FAO65569:FAO65576 FKK65569:FKK65576 FUG65569:FUG65576 GEC65569:GEC65576 GNY65569:GNY65576 GXU65569:GXU65576 HHQ65569:HHQ65576 HRM65569:HRM65576 IBI65569:IBI65576 ILE65569:ILE65576 IVA65569:IVA65576 JEW65569:JEW65576 JOS65569:JOS65576 JYO65569:JYO65576 KIK65569:KIK65576 KSG65569:KSG65576 LCC65569:LCC65576 LLY65569:LLY65576 LVU65569:LVU65576 MFQ65569:MFQ65576 MPM65569:MPM65576 MZI65569:MZI65576 NJE65569:NJE65576 NTA65569:NTA65576 OCW65569:OCW65576 OMS65569:OMS65576 OWO65569:OWO65576 PGK65569:PGK65576 PQG65569:PQG65576 QAC65569:QAC65576 QJY65569:QJY65576 QTU65569:QTU65576 RDQ65569:RDQ65576 RNM65569:RNM65576 RXI65569:RXI65576 SHE65569:SHE65576 SRA65569:SRA65576 TAW65569:TAW65576 TKS65569:TKS65576 TUO65569:TUO65576 UEK65569:UEK65576 UOG65569:UOG65576 UYC65569:UYC65576 VHY65569:VHY65576 VRU65569:VRU65576 WBQ65569:WBQ65576 WLM65569:WLM65576 WVI65569:WVI65576 A131105:A131112 IW131105:IW131112 SS131105:SS131112 ACO131105:ACO131112 AMK131105:AMK131112 AWG131105:AWG131112 BGC131105:BGC131112 BPY131105:BPY131112 BZU131105:BZU131112 CJQ131105:CJQ131112 CTM131105:CTM131112 DDI131105:DDI131112 DNE131105:DNE131112 DXA131105:DXA131112 EGW131105:EGW131112 EQS131105:EQS131112 FAO131105:FAO131112 FKK131105:FKK131112 FUG131105:FUG131112 GEC131105:GEC131112 GNY131105:GNY131112 GXU131105:GXU131112 HHQ131105:HHQ131112 HRM131105:HRM131112 IBI131105:IBI131112 ILE131105:ILE131112 IVA131105:IVA131112 JEW131105:JEW131112 JOS131105:JOS131112 JYO131105:JYO131112 KIK131105:KIK131112 KSG131105:KSG131112 LCC131105:LCC131112 LLY131105:LLY131112 LVU131105:LVU131112 MFQ131105:MFQ131112 MPM131105:MPM131112 MZI131105:MZI131112 NJE131105:NJE131112 NTA131105:NTA131112 OCW131105:OCW131112 OMS131105:OMS131112 OWO131105:OWO131112 PGK131105:PGK131112 PQG131105:PQG131112 QAC131105:QAC131112 QJY131105:QJY131112 QTU131105:QTU131112 RDQ131105:RDQ131112 RNM131105:RNM131112 RXI131105:RXI131112 SHE131105:SHE131112 SRA131105:SRA131112 TAW131105:TAW131112 TKS131105:TKS131112 TUO131105:TUO131112 UEK131105:UEK131112 UOG131105:UOG131112 UYC131105:UYC131112 VHY131105:VHY131112 VRU131105:VRU131112 WBQ131105:WBQ131112 WLM131105:WLM131112 WVI131105:WVI131112 A196641:A196648 IW196641:IW196648 SS196641:SS196648 ACO196641:ACO196648 AMK196641:AMK196648 AWG196641:AWG196648 BGC196641:BGC196648 BPY196641:BPY196648 BZU196641:BZU196648 CJQ196641:CJQ196648 CTM196641:CTM196648 DDI196641:DDI196648 DNE196641:DNE196648 DXA196641:DXA196648 EGW196641:EGW196648 EQS196641:EQS196648 FAO196641:FAO196648 FKK196641:FKK196648 FUG196641:FUG196648 GEC196641:GEC196648 GNY196641:GNY196648 GXU196641:GXU196648 HHQ196641:HHQ196648 HRM196641:HRM196648 IBI196641:IBI196648 ILE196641:ILE196648 IVA196641:IVA196648 JEW196641:JEW196648 JOS196641:JOS196648 JYO196641:JYO196648 KIK196641:KIK196648 KSG196641:KSG196648 LCC196641:LCC196648 LLY196641:LLY196648 LVU196641:LVU196648 MFQ196641:MFQ196648 MPM196641:MPM196648 MZI196641:MZI196648 NJE196641:NJE196648 NTA196641:NTA196648 OCW196641:OCW196648 OMS196641:OMS196648 OWO196641:OWO196648 PGK196641:PGK196648 PQG196641:PQG196648 QAC196641:QAC196648 QJY196641:QJY196648 QTU196641:QTU196648 RDQ196641:RDQ196648 RNM196641:RNM196648 RXI196641:RXI196648 SHE196641:SHE196648 SRA196641:SRA196648 TAW196641:TAW196648 TKS196641:TKS196648 TUO196641:TUO196648 UEK196641:UEK196648 UOG196641:UOG196648 UYC196641:UYC196648 VHY196641:VHY196648 VRU196641:VRU196648 WBQ196641:WBQ196648 WLM196641:WLM196648 WVI196641:WVI196648 A262177:A262184 IW262177:IW262184 SS262177:SS262184 ACO262177:ACO262184 AMK262177:AMK262184 AWG262177:AWG262184 BGC262177:BGC262184 BPY262177:BPY262184 BZU262177:BZU262184 CJQ262177:CJQ262184 CTM262177:CTM262184 DDI262177:DDI262184 DNE262177:DNE262184 DXA262177:DXA262184 EGW262177:EGW262184 EQS262177:EQS262184 FAO262177:FAO262184 FKK262177:FKK262184 FUG262177:FUG262184 GEC262177:GEC262184 GNY262177:GNY262184 GXU262177:GXU262184 HHQ262177:HHQ262184 HRM262177:HRM262184 IBI262177:IBI262184 ILE262177:ILE262184 IVA262177:IVA262184 JEW262177:JEW262184 JOS262177:JOS262184 JYO262177:JYO262184 KIK262177:KIK262184 KSG262177:KSG262184 LCC262177:LCC262184 LLY262177:LLY262184 LVU262177:LVU262184 MFQ262177:MFQ262184 MPM262177:MPM262184 MZI262177:MZI262184 NJE262177:NJE262184 NTA262177:NTA262184 OCW262177:OCW262184 OMS262177:OMS262184 OWO262177:OWO262184 PGK262177:PGK262184 PQG262177:PQG262184 QAC262177:QAC262184 QJY262177:QJY262184 QTU262177:QTU262184 RDQ262177:RDQ262184 RNM262177:RNM262184 RXI262177:RXI262184 SHE262177:SHE262184 SRA262177:SRA262184 TAW262177:TAW262184 TKS262177:TKS262184 TUO262177:TUO262184 UEK262177:UEK262184 UOG262177:UOG262184 UYC262177:UYC262184 VHY262177:VHY262184 VRU262177:VRU262184 WBQ262177:WBQ262184 WLM262177:WLM262184 WVI262177:WVI262184 A327713:A327720 IW327713:IW327720 SS327713:SS327720 ACO327713:ACO327720 AMK327713:AMK327720 AWG327713:AWG327720 BGC327713:BGC327720 BPY327713:BPY327720 BZU327713:BZU327720 CJQ327713:CJQ327720 CTM327713:CTM327720 DDI327713:DDI327720 DNE327713:DNE327720 DXA327713:DXA327720 EGW327713:EGW327720 EQS327713:EQS327720 FAO327713:FAO327720 FKK327713:FKK327720 FUG327713:FUG327720 GEC327713:GEC327720 GNY327713:GNY327720 GXU327713:GXU327720 HHQ327713:HHQ327720 HRM327713:HRM327720 IBI327713:IBI327720 ILE327713:ILE327720 IVA327713:IVA327720 JEW327713:JEW327720 JOS327713:JOS327720 JYO327713:JYO327720 KIK327713:KIK327720 KSG327713:KSG327720 LCC327713:LCC327720 LLY327713:LLY327720 LVU327713:LVU327720 MFQ327713:MFQ327720 MPM327713:MPM327720 MZI327713:MZI327720 NJE327713:NJE327720 NTA327713:NTA327720 OCW327713:OCW327720 OMS327713:OMS327720 OWO327713:OWO327720 PGK327713:PGK327720 PQG327713:PQG327720 QAC327713:QAC327720 QJY327713:QJY327720 QTU327713:QTU327720 RDQ327713:RDQ327720 RNM327713:RNM327720 RXI327713:RXI327720 SHE327713:SHE327720 SRA327713:SRA327720 TAW327713:TAW327720 TKS327713:TKS327720 TUO327713:TUO327720 UEK327713:UEK327720 UOG327713:UOG327720 UYC327713:UYC327720 VHY327713:VHY327720 VRU327713:VRU327720 WBQ327713:WBQ327720 WLM327713:WLM327720 WVI327713:WVI327720 A393249:A393256 IW393249:IW393256 SS393249:SS393256 ACO393249:ACO393256 AMK393249:AMK393256 AWG393249:AWG393256 BGC393249:BGC393256 BPY393249:BPY393256 BZU393249:BZU393256 CJQ393249:CJQ393256 CTM393249:CTM393256 DDI393249:DDI393256 DNE393249:DNE393256 DXA393249:DXA393256 EGW393249:EGW393256 EQS393249:EQS393256 FAO393249:FAO393256 FKK393249:FKK393256 FUG393249:FUG393256 GEC393249:GEC393256 GNY393249:GNY393256 GXU393249:GXU393256 HHQ393249:HHQ393256 HRM393249:HRM393256 IBI393249:IBI393256 ILE393249:ILE393256 IVA393249:IVA393256 JEW393249:JEW393256 JOS393249:JOS393256 JYO393249:JYO393256 KIK393249:KIK393256 KSG393249:KSG393256 LCC393249:LCC393256 LLY393249:LLY393256 LVU393249:LVU393256 MFQ393249:MFQ393256 MPM393249:MPM393256 MZI393249:MZI393256 NJE393249:NJE393256 NTA393249:NTA393256 OCW393249:OCW393256 OMS393249:OMS393256 OWO393249:OWO393256 PGK393249:PGK393256 PQG393249:PQG393256 QAC393249:QAC393256 QJY393249:QJY393256 QTU393249:QTU393256 RDQ393249:RDQ393256 RNM393249:RNM393256 RXI393249:RXI393256 SHE393249:SHE393256 SRA393249:SRA393256 TAW393249:TAW393256 TKS393249:TKS393256 TUO393249:TUO393256 UEK393249:UEK393256 UOG393249:UOG393256 UYC393249:UYC393256 VHY393249:VHY393256 VRU393249:VRU393256 WBQ393249:WBQ393256 WLM393249:WLM393256 WVI393249:WVI393256 A458785:A458792 IW458785:IW458792 SS458785:SS458792 ACO458785:ACO458792 AMK458785:AMK458792 AWG458785:AWG458792 BGC458785:BGC458792 BPY458785:BPY458792 BZU458785:BZU458792 CJQ458785:CJQ458792 CTM458785:CTM458792 DDI458785:DDI458792 DNE458785:DNE458792 DXA458785:DXA458792 EGW458785:EGW458792 EQS458785:EQS458792 FAO458785:FAO458792 FKK458785:FKK458792 FUG458785:FUG458792 GEC458785:GEC458792 GNY458785:GNY458792 GXU458785:GXU458792 HHQ458785:HHQ458792 HRM458785:HRM458792 IBI458785:IBI458792 ILE458785:ILE458792 IVA458785:IVA458792 JEW458785:JEW458792 JOS458785:JOS458792 JYO458785:JYO458792 KIK458785:KIK458792 KSG458785:KSG458792 LCC458785:LCC458792 LLY458785:LLY458792 LVU458785:LVU458792 MFQ458785:MFQ458792 MPM458785:MPM458792 MZI458785:MZI458792 NJE458785:NJE458792 NTA458785:NTA458792 OCW458785:OCW458792 OMS458785:OMS458792 OWO458785:OWO458792 PGK458785:PGK458792 PQG458785:PQG458792 QAC458785:QAC458792 QJY458785:QJY458792 QTU458785:QTU458792 RDQ458785:RDQ458792 RNM458785:RNM458792 RXI458785:RXI458792 SHE458785:SHE458792 SRA458785:SRA458792 TAW458785:TAW458792 TKS458785:TKS458792 TUO458785:TUO458792 UEK458785:UEK458792 UOG458785:UOG458792 UYC458785:UYC458792 VHY458785:VHY458792 VRU458785:VRU458792 WBQ458785:WBQ458792 WLM458785:WLM458792 WVI458785:WVI458792 A524321:A524328 IW524321:IW524328 SS524321:SS524328 ACO524321:ACO524328 AMK524321:AMK524328 AWG524321:AWG524328 BGC524321:BGC524328 BPY524321:BPY524328 BZU524321:BZU524328 CJQ524321:CJQ524328 CTM524321:CTM524328 DDI524321:DDI524328 DNE524321:DNE524328 DXA524321:DXA524328 EGW524321:EGW524328 EQS524321:EQS524328 FAO524321:FAO524328 FKK524321:FKK524328 FUG524321:FUG524328 GEC524321:GEC524328 GNY524321:GNY524328 GXU524321:GXU524328 HHQ524321:HHQ524328 HRM524321:HRM524328 IBI524321:IBI524328 ILE524321:ILE524328 IVA524321:IVA524328 JEW524321:JEW524328 JOS524321:JOS524328 JYO524321:JYO524328 KIK524321:KIK524328 KSG524321:KSG524328 LCC524321:LCC524328 LLY524321:LLY524328 LVU524321:LVU524328 MFQ524321:MFQ524328 MPM524321:MPM524328 MZI524321:MZI524328 NJE524321:NJE524328 NTA524321:NTA524328 OCW524321:OCW524328 OMS524321:OMS524328 OWO524321:OWO524328 PGK524321:PGK524328 PQG524321:PQG524328 QAC524321:QAC524328 QJY524321:QJY524328 QTU524321:QTU524328 RDQ524321:RDQ524328 RNM524321:RNM524328 RXI524321:RXI524328 SHE524321:SHE524328 SRA524321:SRA524328 TAW524321:TAW524328 TKS524321:TKS524328 TUO524321:TUO524328 UEK524321:UEK524328 UOG524321:UOG524328 UYC524321:UYC524328 VHY524321:VHY524328 VRU524321:VRU524328 WBQ524321:WBQ524328 WLM524321:WLM524328 WVI524321:WVI524328 A589857:A589864 IW589857:IW589864 SS589857:SS589864 ACO589857:ACO589864 AMK589857:AMK589864 AWG589857:AWG589864 BGC589857:BGC589864 BPY589857:BPY589864 BZU589857:BZU589864 CJQ589857:CJQ589864 CTM589857:CTM589864 DDI589857:DDI589864 DNE589857:DNE589864 DXA589857:DXA589864 EGW589857:EGW589864 EQS589857:EQS589864 FAO589857:FAO589864 FKK589857:FKK589864 FUG589857:FUG589864 GEC589857:GEC589864 GNY589857:GNY589864 GXU589857:GXU589864 HHQ589857:HHQ589864 HRM589857:HRM589864 IBI589857:IBI589864 ILE589857:ILE589864 IVA589857:IVA589864 JEW589857:JEW589864 JOS589857:JOS589864 JYO589857:JYO589864 KIK589857:KIK589864 KSG589857:KSG589864 LCC589857:LCC589864 LLY589857:LLY589864 LVU589857:LVU589864 MFQ589857:MFQ589864 MPM589857:MPM589864 MZI589857:MZI589864 NJE589857:NJE589864 NTA589857:NTA589864 OCW589857:OCW589864 OMS589857:OMS589864 OWO589857:OWO589864 PGK589857:PGK589864 PQG589857:PQG589864 QAC589857:QAC589864 QJY589857:QJY589864 QTU589857:QTU589864 RDQ589857:RDQ589864 RNM589857:RNM589864 RXI589857:RXI589864 SHE589857:SHE589864 SRA589857:SRA589864 TAW589857:TAW589864 TKS589857:TKS589864 TUO589857:TUO589864 UEK589857:UEK589864 UOG589857:UOG589864 UYC589857:UYC589864 VHY589857:VHY589864 VRU589857:VRU589864 WBQ589857:WBQ589864 WLM589857:WLM589864 WVI589857:WVI589864 A655393:A655400 IW655393:IW655400 SS655393:SS655400 ACO655393:ACO655400 AMK655393:AMK655400 AWG655393:AWG655400 BGC655393:BGC655400 BPY655393:BPY655400 BZU655393:BZU655400 CJQ655393:CJQ655400 CTM655393:CTM655400 DDI655393:DDI655400 DNE655393:DNE655400 DXA655393:DXA655400 EGW655393:EGW655400 EQS655393:EQS655400 FAO655393:FAO655400 FKK655393:FKK655400 FUG655393:FUG655400 GEC655393:GEC655400 GNY655393:GNY655400 GXU655393:GXU655400 HHQ655393:HHQ655400 HRM655393:HRM655400 IBI655393:IBI655400 ILE655393:ILE655400 IVA655393:IVA655400 JEW655393:JEW655400 JOS655393:JOS655400 JYO655393:JYO655400 KIK655393:KIK655400 KSG655393:KSG655400 LCC655393:LCC655400 LLY655393:LLY655400 LVU655393:LVU655400 MFQ655393:MFQ655400 MPM655393:MPM655400 MZI655393:MZI655400 NJE655393:NJE655400 NTA655393:NTA655400 OCW655393:OCW655400 OMS655393:OMS655400 OWO655393:OWO655400 PGK655393:PGK655400 PQG655393:PQG655400 QAC655393:QAC655400 QJY655393:QJY655400 QTU655393:QTU655400 RDQ655393:RDQ655400 RNM655393:RNM655400 RXI655393:RXI655400 SHE655393:SHE655400 SRA655393:SRA655400 TAW655393:TAW655400 TKS655393:TKS655400 TUO655393:TUO655400 UEK655393:UEK655400 UOG655393:UOG655400 UYC655393:UYC655400 VHY655393:VHY655400 VRU655393:VRU655400 WBQ655393:WBQ655400 WLM655393:WLM655400 WVI655393:WVI655400 A720929:A720936 IW720929:IW720936 SS720929:SS720936 ACO720929:ACO720936 AMK720929:AMK720936 AWG720929:AWG720936 BGC720929:BGC720936 BPY720929:BPY720936 BZU720929:BZU720936 CJQ720929:CJQ720936 CTM720929:CTM720936 DDI720929:DDI720936 DNE720929:DNE720936 DXA720929:DXA720936 EGW720929:EGW720936 EQS720929:EQS720936 FAO720929:FAO720936 FKK720929:FKK720936 FUG720929:FUG720936 GEC720929:GEC720936 GNY720929:GNY720936 GXU720929:GXU720936 HHQ720929:HHQ720936 HRM720929:HRM720936 IBI720929:IBI720936 ILE720929:ILE720936 IVA720929:IVA720936 JEW720929:JEW720936 JOS720929:JOS720936 JYO720929:JYO720936 KIK720929:KIK720936 KSG720929:KSG720936 LCC720929:LCC720936 LLY720929:LLY720936 LVU720929:LVU720936 MFQ720929:MFQ720936 MPM720929:MPM720936 MZI720929:MZI720936 NJE720929:NJE720936 NTA720929:NTA720936 OCW720929:OCW720936 OMS720929:OMS720936 OWO720929:OWO720936 PGK720929:PGK720936 PQG720929:PQG720936 QAC720929:QAC720936 QJY720929:QJY720936 QTU720929:QTU720936 RDQ720929:RDQ720936 RNM720929:RNM720936 RXI720929:RXI720936 SHE720929:SHE720936 SRA720929:SRA720936 TAW720929:TAW720936 TKS720929:TKS720936 TUO720929:TUO720936 UEK720929:UEK720936 UOG720929:UOG720936 UYC720929:UYC720936 VHY720929:VHY720936 VRU720929:VRU720936 WBQ720929:WBQ720936 WLM720929:WLM720936 WVI720929:WVI720936 A786465:A786472 IW786465:IW786472 SS786465:SS786472 ACO786465:ACO786472 AMK786465:AMK786472 AWG786465:AWG786472 BGC786465:BGC786472 BPY786465:BPY786472 BZU786465:BZU786472 CJQ786465:CJQ786472 CTM786465:CTM786472 DDI786465:DDI786472 DNE786465:DNE786472 DXA786465:DXA786472 EGW786465:EGW786472 EQS786465:EQS786472 FAO786465:FAO786472 FKK786465:FKK786472 FUG786465:FUG786472 GEC786465:GEC786472 GNY786465:GNY786472 GXU786465:GXU786472 HHQ786465:HHQ786472 HRM786465:HRM786472 IBI786465:IBI786472 ILE786465:ILE786472 IVA786465:IVA786472 JEW786465:JEW786472 JOS786465:JOS786472 JYO786465:JYO786472 KIK786465:KIK786472 KSG786465:KSG786472 LCC786465:LCC786472 LLY786465:LLY786472 LVU786465:LVU786472 MFQ786465:MFQ786472 MPM786465:MPM786472 MZI786465:MZI786472 NJE786465:NJE786472 NTA786465:NTA786472 OCW786465:OCW786472 OMS786465:OMS786472 OWO786465:OWO786472 PGK786465:PGK786472 PQG786465:PQG786472 QAC786465:QAC786472 QJY786465:QJY786472 QTU786465:QTU786472 RDQ786465:RDQ786472 RNM786465:RNM786472 RXI786465:RXI786472 SHE786465:SHE786472 SRA786465:SRA786472 TAW786465:TAW786472 TKS786465:TKS786472 TUO786465:TUO786472 UEK786465:UEK786472 UOG786465:UOG786472 UYC786465:UYC786472 VHY786465:VHY786472 VRU786465:VRU786472 WBQ786465:WBQ786472 WLM786465:WLM786472 WVI786465:WVI786472 A852001:A852008 IW852001:IW852008 SS852001:SS852008 ACO852001:ACO852008 AMK852001:AMK852008 AWG852001:AWG852008 BGC852001:BGC852008 BPY852001:BPY852008 BZU852001:BZU852008 CJQ852001:CJQ852008 CTM852001:CTM852008 DDI852001:DDI852008 DNE852001:DNE852008 DXA852001:DXA852008 EGW852001:EGW852008 EQS852001:EQS852008 FAO852001:FAO852008 FKK852001:FKK852008 FUG852001:FUG852008 GEC852001:GEC852008 GNY852001:GNY852008 GXU852001:GXU852008 HHQ852001:HHQ852008 HRM852001:HRM852008 IBI852001:IBI852008 ILE852001:ILE852008 IVA852001:IVA852008 JEW852001:JEW852008 JOS852001:JOS852008 JYO852001:JYO852008 KIK852001:KIK852008 KSG852001:KSG852008 LCC852001:LCC852008 LLY852001:LLY852008 LVU852001:LVU852008 MFQ852001:MFQ852008 MPM852001:MPM852008 MZI852001:MZI852008 NJE852001:NJE852008 NTA852001:NTA852008 OCW852001:OCW852008 OMS852001:OMS852008 OWO852001:OWO852008 PGK852001:PGK852008 PQG852001:PQG852008 QAC852001:QAC852008 QJY852001:QJY852008 QTU852001:QTU852008 RDQ852001:RDQ852008 RNM852001:RNM852008 RXI852001:RXI852008 SHE852001:SHE852008 SRA852001:SRA852008 TAW852001:TAW852008 TKS852001:TKS852008 TUO852001:TUO852008 UEK852001:UEK852008 UOG852001:UOG852008 UYC852001:UYC852008 VHY852001:VHY852008 VRU852001:VRU852008 WBQ852001:WBQ852008 WLM852001:WLM852008 WVI852001:WVI852008 A917537:A917544 IW917537:IW917544 SS917537:SS917544 ACO917537:ACO917544 AMK917537:AMK917544 AWG917537:AWG917544 BGC917537:BGC917544 BPY917537:BPY917544 BZU917537:BZU917544 CJQ917537:CJQ917544 CTM917537:CTM917544 DDI917537:DDI917544 DNE917537:DNE917544 DXA917537:DXA917544 EGW917537:EGW917544 EQS917537:EQS917544 FAO917537:FAO917544 FKK917537:FKK917544 FUG917537:FUG917544 GEC917537:GEC917544 GNY917537:GNY917544 GXU917537:GXU917544 HHQ917537:HHQ917544 HRM917537:HRM917544 IBI917537:IBI917544 ILE917537:ILE917544 IVA917537:IVA917544 JEW917537:JEW917544 JOS917537:JOS917544 JYO917537:JYO917544 KIK917537:KIK917544 KSG917537:KSG917544 LCC917537:LCC917544 LLY917537:LLY917544 LVU917537:LVU917544 MFQ917537:MFQ917544 MPM917537:MPM917544 MZI917537:MZI917544 NJE917537:NJE917544 NTA917537:NTA917544 OCW917537:OCW917544 OMS917537:OMS917544 OWO917537:OWO917544 PGK917537:PGK917544 PQG917537:PQG917544 QAC917537:QAC917544 QJY917537:QJY917544 QTU917537:QTU917544 RDQ917537:RDQ917544 RNM917537:RNM917544 RXI917537:RXI917544 SHE917537:SHE917544 SRA917537:SRA917544 TAW917537:TAW917544 TKS917537:TKS917544 TUO917537:TUO917544 UEK917537:UEK917544 UOG917537:UOG917544 UYC917537:UYC917544 VHY917537:VHY917544 VRU917537:VRU917544 WBQ917537:WBQ917544 WLM917537:WLM917544 WVI917537:WVI917544 A983073:A983080 IW983073:IW983080 SS983073:SS983080 ACO983073:ACO983080 AMK983073:AMK983080 AWG983073:AWG983080 BGC983073:BGC983080 BPY983073:BPY983080 BZU983073:BZU983080 CJQ983073:CJQ983080 CTM983073:CTM983080 DDI983073:DDI983080 DNE983073:DNE983080 DXA983073:DXA983080 EGW983073:EGW983080 EQS983073:EQS983080 FAO983073:FAO983080 FKK983073:FKK983080 FUG983073:FUG983080 GEC983073:GEC983080 GNY983073:GNY983080 GXU983073:GXU983080 HHQ983073:HHQ983080 HRM983073:HRM983080 IBI983073:IBI983080 ILE983073:ILE983080 IVA983073:IVA983080 JEW983073:JEW983080 JOS983073:JOS983080 JYO983073:JYO983080 KIK983073:KIK983080 KSG983073:KSG983080 LCC983073:LCC983080 LLY983073:LLY983080 LVU983073:LVU983080 MFQ983073:MFQ983080 MPM983073:MPM983080 MZI983073:MZI983080 NJE983073:NJE983080 NTA983073:NTA983080 OCW983073:OCW983080 OMS983073:OMS983080 OWO983073:OWO983080 PGK983073:PGK983080 PQG983073:PQG983080 QAC983073:QAC983080 QJY983073:QJY983080 QTU983073:QTU983080 RDQ983073:RDQ983080 RNM983073:RNM983080 RXI983073:RXI983080 SHE983073:SHE983080 SRA983073:SRA983080 TAW983073:TAW983080 TKS983073:TKS983080 TUO983073:TUO983080 UEK983073:UEK983080 UOG983073:UOG983080 UYC983073:UYC983080 VHY983073:VHY983080 VRU983073:VRU983080 WBQ983073:WBQ983080 WLM983073:WLM983080 WVI983073:WVI983080">
      <formula1>Comportamenti</formula1>
    </dataValidation>
    <dataValidation type="list" allowBlank="1" showInputMessage="1" showErrorMessage="1" sqref="B33:B40 IX33:IX40 ST33:ST40 ACP33:ACP40 AML33:AML40 AWH33:AWH40 BGD33:BGD40 BPZ33:BPZ40 BZV33:BZV40 CJR33:CJR40 CTN33:CTN40 DDJ33:DDJ40 DNF33:DNF40 DXB33:DXB40 EGX33:EGX40 EQT33:EQT40 FAP33:FAP40 FKL33:FKL40 FUH33:FUH40 GED33:GED40 GNZ33:GNZ40 GXV33:GXV40 HHR33:HHR40 HRN33:HRN40 IBJ33:IBJ40 ILF33:ILF40 IVB33:IVB40 JEX33:JEX40 JOT33:JOT40 JYP33:JYP40 KIL33:KIL40 KSH33:KSH40 LCD33:LCD40 LLZ33:LLZ40 LVV33:LVV40 MFR33:MFR40 MPN33:MPN40 MZJ33:MZJ40 NJF33:NJF40 NTB33:NTB40 OCX33:OCX40 OMT33:OMT40 OWP33:OWP40 PGL33:PGL40 PQH33:PQH40 QAD33:QAD40 QJZ33:QJZ40 QTV33:QTV40 RDR33:RDR40 RNN33:RNN40 RXJ33:RXJ40 SHF33:SHF40 SRB33:SRB40 TAX33:TAX40 TKT33:TKT40 TUP33:TUP40 UEL33:UEL40 UOH33:UOH40 UYD33:UYD40 VHZ33:VHZ40 VRV33:VRV40 WBR33:WBR40 WLN33:WLN40 WVJ33:WVJ40 B65569:B65576 IX65569:IX65576 ST65569:ST65576 ACP65569:ACP65576 AML65569:AML65576 AWH65569:AWH65576 BGD65569:BGD65576 BPZ65569:BPZ65576 BZV65569:BZV65576 CJR65569:CJR65576 CTN65569:CTN65576 DDJ65569:DDJ65576 DNF65569:DNF65576 DXB65569:DXB65576 EGX65569:EGX65576 EQT65569:EQT65576 FAP65569:FAP65576 FKL65569:FKL65576 FUH65569:FUH65576 GED65569:GED65576 GNZ65569:GNZ65576 GXV65569:GXV65576 HHR65569:HHR65576 HRN65569:HRN65576 IBJ65569:IBJ65576 ILF65569:ILF65576 IVB65569:IVB65576 JEX65569:JEX65576 JOT65569:JOT65576 JYP65569:JYP65576 KIL65569:KIL65576 KSH65569:KSH65576 LCD65569:LCD65576 LLZ65569:LLZ65576 LVV65569:LVV65576 MFR65569:MFR65576 MPN65569:MPN65576 MZJ65569:MZJ65576 NJF65569:NJF65576 NTB65569:NTB65576 OCX65569:OCX65576 OMT65569:OMT65576 OWP65569:OWP65576 PGL65569:PGL65576 PQH65569:PQH65576 QAD65569:QAD65576 QJZ65569:QJZ65576 QTV65569:QTV65576 RDR65569:RDR65576 RNN65569:RNN65576 RXJ65569:RXJ65576 SHF65569:SHF65576 SRB65569:SRB65576 TAX65569:TAX65576 TKT65569:TKT65576 TUP65569:TUP65576 UEL65569:UEL65576 UOH65569:UOH65576 UYD65569:UYD65576 VHZ65569:VHZ65576 VRV65569:VRV65576 WBR65569:WBR65576 WLN65569:WLN65576 WVJ65569:WVJ65576 B131105:B131112 IX131105:IX131112 ST131105:ST131112 ACP131105:ACP131112 AML131105:AML131112 AWH131105:AWH131112 BGD131105:BGD131112 BPZ131105:BPZ131112 BZV131105:BZV131112 CJR131105:CJR131112 CTN131105:CTN131112 DDJ131105:DDJ131112 DNF131105:DNF131112 DXB131105:DXB131112 EGX131105:EGX131112 EQT131105:EQT131112 FAP131105:FAP131112 FKL131105:FKL131112 FUH131105:FUH131112 GED131105:GED131112 GNZ131105:GNZ131112 GXV131105:GXV131112 HHR131105:HHR131112 HRN131105:HRN131112 IBJ131105:IBJ131112 ILF131105:ILF131112 IVB131105:IVB131112 JEX131105:JEX131112 JOT131105:JOT131112 JYP131105:JYP131112 KIL131105:KIL131112 KSH131105:KSH131112 LCD131105:LCD131112 LLZ131105:LLZ131112 LVV131105:LVV131112 MFR131105:MFR131112 MPN131105:MPN131112 MZJ131105:MZJ131112 NJF131105:NJF131112 NTB131105:NTB131112 OCX131105:OCX131112 OMT131105:OMT131112 OWP131105:OWP131112 PGL131105:PGL131112 PQH131105:PQH131112 QAD131105:QAD131112 QJZ131105:QJZ131112 QTV131105:QTV131112 RDR131105:RDR131112 RNN131105:RNN131112 RXJ131105:RXJ131112 SHF131105:SHF131112 SRB131105:SRB131112 TAX131105:TAX131112 TKT131105:TKT131112 TUP131105:TUP131112 UEL131105:UEL131112 UOH131105:UOH131112 UYD131105:UYD131112 VHZ131105:VHZ131112 VRV131105:VRV131112 WBR131105:WBR131112 WLN131105:WLN131112 WVJ131105:WVJ131112 B196641:B196648 IX196641:IX196648 ST196641:ST196648 ACP196641:ACP196648 AML196641:AML196648 AWH196641:AWH196648 BGD196641:BGD196648 BPZ196641:BPZ196648 BZV196641:BZV196648 CJR196641:CJR196648 CTN196641:CTN196648 DDJ196641:DDJ196648 DNF196641:DNF196648 DXB196641:DXB196648 EGX196641:EGX196648 EQT196641:EQT196648 FAP196641:FAP196648 FKL196641:FKL196648 FUH196641:FUH196648 GED196641:GED196648 GNZ196641:GNZ196648 GXV196641:GXV196648 HHR196641:HHR196648 HRN196641:HRN196648 IBJ196641:IBJ196648 ILF196641:ILF196648 IVB196641:IVB196648 JEX196641:JEX196648 JOT196641:JOT196648 JYP196641:JYP196648 KIL196641:KIL196648 KSH196641:KSH196648 LCD196641:LCD196648 LLZ196641:LLZ196648 LVV196641:LVV196648 MFR196641:MFR196648 MPN196641:MPN196648 MZJ196641:MZJ196648 NJF196641:NJF196648 NTB196641:NTB196648 OCX196641:OCX196648 OMT196641:OMT196648 OWP196641:OWP196648 PGL196641:PGL196648 PQH196641:PQH196648 QAD196641:QAD196648 QJZ196641:QJZ196648 QTV196641:QTV196648 RDR196641:RDR196648 RNN196641:RNN196648 RXJ196641:RXJ196648 SHF196641:SHF196648 SRB196641:SRB196648 TAX196641:TAX196648 TKT196641:TKT196648 TUP196641:TUP196648 UEL196641:UEL196648 UOH196641:UOH196648 UYD196641:UYD196648 VHZ196641:VHZ196648 VRV196641:VRV196648 WBR196641:WBR196648 WLN196641:WLN196648 WVJ196641:WVJ196648 B262177:B262184 IX262177:IX262184 ST262177:ST262184 ACP262177:ACP262184 AML262177:AML262184 AWH262177:AWH262184 BGD262177:BGD262184 BPZ262177:BPZ262184 BZV262177:BZV262184 CJR262177:CJR262184 CTN262177:CTN262184 DDJ262177:DDJ262184 DNF262177:DNF262184 DXB262177:DXB262184 EGX262177:EGX262184 EQT262177:EQT262184 FAP262177:FAP262184 FKL262177:FKL262184 FUH262177:FUH262184 GED262177:GED262184 GNZ262177:GNZ262184 GXV262177:GXV262184 HHR262177:HHR262184 HRN262177:HRN262184 IBJ262177:IBJ262184 ILF262177:ILF262184 IVB262177:IVB262184 JEX262177:JEX262184 JOT262177:JOT262184 JYP262177:JYP262184 KIL262177:KIL262184 KSH262177:KSH262184 LCD262177:LCD262184 LLZ262177:LLZ262184 LVV262177:LVV262184 MFR262177:MFR262184 MPN262177:MPN262184 MZJ262177:MZJ262184 NJF262177:NJF262184 NTB262177:NTB262184 OCX262177:OCX262184 OMT262177:OMT262184 OWP262177:OWP262184 PGL262177:PGL262184 PQH262177:PQH262184 QAD262177:QAD262184 QJZ262177:QJZ262184 QTV262177:QTV262184 RDR262177:RDR262184 RNN262177:RNN262184 RXJ262177:RXJ262184 SHF262177:SHF262184 SRB262177:SRB262184 TAX262177:TAX262184 TKT262177:TKT262184 TUP262177:TUP262184 UEL262177:UEL262184 UOH262177:UOH262184 UYD262177:UYD262184 VHZ262177:VHZ262184 VRV262177:VRV262184 WBR262177:WBR262184 WLN262177:WLN262184 WVJ262177:WVJ262184 B327713:B327720 IX327713:IX327720 ST327713:ST327720 ACP327713:ACP327720 AML327713:AML327720 AWH327713:AWH327720 BGD327713:BGD327720 BPZ327713:BPZ327720 BZV327713:BZV327720 CJR327713:CJR327720 CTN327713:CTN327720 DDJ327713:DDJ327720 DNF327713:DNF327720 DXB327713:DXB327720 EGX327713:EGX327720 EQT327713:EQT327720 FAP327713:FAP327720 FKL327713:FKL327720 FUH327713:FUH327720 GED327713:GED327720 GNZ327713:GNZ327720 GXV327713:GXV327720 HHR327713:HHR327720 HRN327713:HRN327720 IBJ327713:IBJ327720 ILF327713:ILF327720 IVB327713:IVB327720 JEX327713:JEX327720 JOT327713:JOT327720 JYP327713:JYP327720 KIL327713:KIL327720 KSH327713:KSH327720 LCD327713:LCD327720 LLZ327713:LLZ327720 LVV327713:LVV327720 MFR327713:MFR327720 MPN327713:MPN327720 MZJ327713:MZJ327720 NJF327713:NJF327720 NTB327713:NTB327720 OCX327713:OCX327720 OMT327713:OMT327720 OWP327713:OWP327720 PGL327713:PGL327720 PQH327713:PQH327720 QAD327713:QAD327720 QJZ327713:QJZ327720 QTV327713:QTV327720 RDR327713:RDR327720 RNN327713:RNN327720 RXJ327713:RXJ327720 SHF327713:SHF327720 SRB327713:SRB327720 TAX327713:TAX327720 TKT327713:TKT327720 TUP327713:TUP327720 UEL327713:UEL327720 UOH327713:UOH327720 UYD327713:UYD327720 VHZ327713:VHZ327720 VRV327713:VRV327720 WBR327713:WBR327720 WLN327713:WLN327720 WVJ327713:WVJ327720 B393249:B393256 IX393249:IX393256 ST393249:ST393256 ACP393249:ACP393256 AML393249:AML393256 AWH393249:AWH393256 BGD393249:BGD393256 BPZ393249:BPZ393256 BZV393249:BZV393256 CJR393249:CJR393256 CTN393249:CTN393256 DDJ393249:DDJ393256 DNF393249:DNF393256 DXB393249:DXB393256 EGX393249:EGX393256 EQT393249:EQT393256 FAP393249:FAP393256 FKL393249:FKL393256 FUH393249:FUH393256 GED393249:GED393256 GNZ393249:GNZ393256 GXV393249:GXV393256 HHR393249:HHR393256 HRN393249:HRN393256 IBJ393249:IBJ393256 ILF393249:ILF393256 IVB393249:IVB393256 JEX393249:JEX393256 JOT393249:JOT393256 JYP393249:JYP393256 KIL393249:KIL393256 KSH393249:KSH393256 LCD393249:LCD393256 LLZ393249:LLZ393256 LVV393249:LVV393256 MFR393249:MFR393256 MPN393249:MPN393256 MZJ393249:MZJ393256 NJF393249:NJF393256 NTB393249:NTB393256 OCX393249:OCX393256 OMT393249:OMT393256 OWP393249:OWP393256 PGL393249:PGL393256 PQH393249:PQH393256 QAD393249:QAD393256 QJZ393249:QJZ393256 QTV393249:QTV393256 RDR393249:RDR393256 RNN393249:RNN393256 RXJ393249:RXJ393256 SHF393249:SHF393256 SRB393249:SRB393256 TAX393249:TAX393256 TKT393249:TKT393256 TUP393249:TUP393256 UEL393249:UEL393256 UOH393249:UOH393256 UYD393249:UYD393256 VHZ393249:VHZ393256 VRV393249:VRV393256 WBR393249:WBR393256 WLN393249:WLN393256 WVJ393249:WVJ393256 B458785:B458792 IX458785:IX458792 ST458785:ST458792 ACP458785:ACP458792 AML458785:AML458792 AWH458785:AWH458792 BGD458785:BGD458792 BPZ458785:BPZ458792 BZV458785:BZV458792 CJR458785:CJR458792 CTN458785:CTN458792 DDJ458785:DDJ458792 DNF458785:DNF458792 DXB458785:DXB458792 EGX458785:EGX458792 EQT458785:EQT458792 FAP458785:FAP458792 FKL458785:FKL458792 FUH458785:FUH458792 GED458785:GED458792 GNZ458785:GNZ458792 GXV458785:GXV458792 HHR458785:HHR458792 HRN458785:HRN458792 IBJ458785:IBJ458792 ILF458785:ILF458792 IVB458785:IVB458792 JEX458785:JEX458792 JOT458785:JOT458792 JYP458785:JYP458792 KIL458785:KIL458792 KSH458785:KSH458792 LCD458785:LCD458792 LLZ458785:LLZ458792 LVV458785:LVV458792 MFR458785:MFR458792 MPN458785:MPN458792 MZJ458785:MZJ458792 NJF458785:NJF458792 NTB458785:NTB458792 OCX458785:OCX458792 OMT458785:OMT458792 OWP458785:OWP458792 PGL458785:PGL458792 PQH458785:PQH458792 QAD458785:QAD458792 QJZ458785:QJZ458792 QTV458785:QTV458792 RDR458785:RDR458792 RNN458785:RNN458792 RXJ458785:RXJ458792 SHF458785:SHF458792 SRB458785:SRB458792 TAX458785:TAX458792 TKT458785:TKT458792 TUP458785:TUP458792 UEL458785:UEL458792 UOH458785:UOH458792 UYD458785:UYD458792 VHZ458785:VHZ458792 VRV458785:VRV458792 WBR458785:WBR458792 WLN458785:WLN458792 WVJ458785:WVJ458792 B524321:B524328 IX524321:IX524328 ST524321:ST524328 ACP524321:ACP524328 AML524321:AML524328 AWH524321:AWH524328 BGD524321:BGD524328 BPZ524321:BPZ524328 BZV524321:BZV524328 CJR524321:CJR524328 CTN524321:CTN524328 DDJ524321:DDJ524328 DNF524321:DNF524328 DXB524321:DXB524328 EGX524321:EGX524328 EQT524321:EQT524328 FAP524321:FAP524328 FKL524321:FKL524328 FUH524321:FUH524328 GED524321:GED524328 GNZ524321:GNZ524328 GXV524321:GXV524328 HHR524321:HHR524328 HRN524321:HRN524328 IBJ524321:IBJ524328 ILF524321:ILF524328 IVB524321:IVB524328 JEX524321:JEX524328 JOT524321:JOT524328 JYP524321:JYP524328 KIL524321:KIL524328 KSH524321:KSH524328 LCD524321:LCD524328 LLZ524321:LLZ524328 LVV524321:LVV524328 MFR524321:MFR524328 MPN524321:MPN524328 MZJ524321:MZJ524328 NJF524321:NJF524328 NTB524321:NTB524328 OCX524321:OCX524328 OMT524321:OMT524328 OWP524321:OWP524328 PGL524321:PGL524328 PQH524321:PQH524328 QAD524321:QAD524328 QJZ524321:QJZ524328 QTV524321:QTV524328 RDR524321:RDR524328 RNN524321:RNN524328 RXJ524321:RXJ524328 SHF524321:SHF524328 SRB524321:SRB524328 TAX524321:TAX524328 TKT524321:TKT524328 TUP524321:TUP524328 UEL524321:UEL524328 UOH524321:UOH524328 UYD524321:UYD524328 VHZ524321:VHZ524328 VRV524321:VRV524328 WBR524321:WBR524328 WLN524321:WLN524328 WVJ524321:WVJ524328 B589857:B589864 IX589857:IX589864 ST589857:ST589864 ACP589857:ACP589864 AML589857:AML589864 AWH589857:AWH589864 BGD589857:BGD589864 BPZ589857:BPZ589864 BZV589857:BZV589864 CJR589857:CJR589864 CTN589857:CTN589864 DDJ589857:DDJ589864 DNF589857:DNF589864 DXB589857:DXB589864 EGX589857:EGX589864 EQT589857:EQT589864 FAP589857:FAP589864 FKL589857:FKL589864 FUH589857:FUH589864 GED589857:GED589864 GNZ589857:GNZ589864 GXV589857:GXV589864 HHR589857:HHR589864 HRN589857:HRN589864 IBJ589857:IBJ589864 ILF589857:ILF589864 IVB589857:IVB589864 JEX589857:JEX589864 JOT589857:JOT589864 JYP589857:JYP589864 KIL589857:KIL589864 KSH589857:KSH589864 LCD589857:LCD589864 LLZ589857:LLZ589864 LVV589857:LVV589864 MFR589857:MFR589864 MPN589857:MPN589864 MZJ589857:MZJ589864 NJF589857:NJF589864 NTB589857:NTB589864 OCX589857:OCX589864 OMT589857:OMT589864 OWP589857:OWP589864 PGL589857:PGL589864 PQH589857:PQH589864 QAD589857:QAD589864 QJZ589857:QJZ589864 QTV589857:QTV589864 RDR589857:RDR589864 RNN589857:RNN589864 RXJ589857:RXJ589864 SHF589857:SHF589864 SRB589857:SRB589864 TAX589857:TAX589864 TKT589857:TKT589864 TUP589857:TUP589864 UEL589857:UEL589864 UOH589857:UOH589864 UYD589857:UYD589864 VHZ589857:VHZ589864 VRV589857:VRV589864 WBR589857:WBR589864 WLN589857:WLN589864 WVJ589857:WVJ589864 B655393:B655400 IX655393:IX655400 ST655393:ST655400 ACP655393:ACP655400 AML655393:AML655400 AWH655393:AWH655400 BGD655393:BGD655400 BPZ655393:BPZ655400 BZV655393:BZV655400 CJR655393:CJR655400 CTN655393:CTN655400 DDJ655393:DDJ655400 DNF655393:DNF655400 DXB655393:DXB655400 EGX655393:EGX655400 EQT655393:EQT655400 FAP655393:FAP655400 FKL655393:FKL655400 FUH655393:FUH655400 GED655393:GED655400 GNZ655393:GNZ655400 GXV655393:GXV655400 HHR655393:HHR655400 HRN655393:HRN655400 IBJ655393:IBJ655400 ILF655393:ILF655400 IVB655393:IVB655400 JEX655393:JEX655400 JOT655393:JOT655400 JYP655393:JYP655400 KIL655393:KIL655400 KSH655393:KSH655400 LCD655393:LCD655400 LLZ655393:LLZ655400 LVV655393:LVV655400 MFR655393:MFR655400 MPN655393:MPN655400 MZJ655393:MZJ655400 NJF655393:NJF655400 NTB655393:NTB655400 OCX655393:OCX655400 OMT655393:OMT655400 OWP655393:OWP655400 PGL655393:PGL655400 PQH655393:PQH655400 QAD655393:QAD655400 QJZ655393:QJZ655400 QTV655393:QTV655400 RDR655393:RDR655400 RNN655393:RNN655400 RXJ655393:RXJ655400 SHF655393:SHF655400 SRB655393:SRB655400 TAX655393:TAX655400 TKT655393:TKT655400 TUP655393:TUP655400 UEL655393:UEL655400 UOH655393:UOH655400 UYD655393:UYD655400 VHZ655393:VHZ655400 VRV655393:VRV655400 WBR655393:WBR655400 WLN655393:WLN655400 WVJ655393:WVJ655400 B720929:B720936 IX720929:IX720936 ST720929:ST720936 ACP720929:ACP720936 AML720929:AML720936 AWH720929:AWH720936 BGD720929:BGD720936 BPZ720929:BPZ720936 BZV720929:BZV720936 CJR720929:CJR720936 CTN720929:CTN720936 DDJ720929:DDJ720936 DNF720929:DNF720936 DXB720929:DXB720936 EGX720929:EGX720936 EQT720929:EQT720936 FAP720929:FAP720936 FKL720929:FKL720936 FUH720929:FUH720936 GED720929:GED720936 GNZ720929:GNZ720936 GXV720929:GXV720936 HHR720929:HHR720936 HRN720929:HRN720936 IBJ720929:IBJ720936 ILF720929:ILF720936 IVB720929:IVB720936 JEX720929:JEX720936 JOT720929:JOT720936 JYP720929:JYP720936 KIL720929:KIL720936 KSH720929:KSH720936 LCD720929:LCD720936 LLZ720929:LLZ720936 LVV720929:LVV720936 MFR720929:MFR720936 MPN720929:MPN720936 MZJ720929:MZJ720936 NJF720929:NJF720936 NTB720929:NTB720936 OCX720929:OCX720936 OMT720929:OMT720936 OWP720929:OWP720936 PGL720929:PGL720936 PQH720929:PQH720936 QAD720929:QAD720936 QJZ720929:QJZ720936 QTV720929:QTV720936 RDR720929:RDR720936 RNN720929:RNN720936 RXJ720929:RXJ720936 SHF720929:SHF720936 SRB720929:SRB720936 TAX720929:TAX720936 TKT720929:TKT720936 TUP720929:TUP720936 UEL720929:UEL720936 UOH720929:UOH720936 UYD720929:UYD720936 VHZ720929:VHZ720936 VRV720929:VRV720936 WBR720929:WBR720936 WLN720929:WLN720936 WVJ720929:WVJ720936 B786465:B786472 IX786465:IX786472 ST786465:ST786472 ACP786465:ACP786472 AML786465:AML786472 AWH786465:AWH786472 BGD786465:BGD786472 BPZ786465:BPZ786472 BZV786465:BZV786472 CJR786465:CJR786472 CTN786465:CTN786472 DDJ786465:DDJ786472 DNF786465:DNF786472 DXB786465:DXB786472 EGX786465:EGX786472 EQT786465:EQT786472 FAP786465:FAP786472 FKL786465:FKL786472 FUH786465:FUH786472 GED786465:GED786472 GNZ786465:GNZ786472 GXV786465:GXV786472 HHR786465:HHR786472 HRN786465:HRN786472 IBJ786465:IBJ786472 ILF786465:ILF786472 IVB786465:IVB786472 JEX786465:JEX786472 JOT786465:JOT786472 JYP786465:JYP786472 KIL786465:KIL786472 KSH786465:KSH786472 LCD786465:LCD786472 LLZ786465:LLZ786472 LVV786465:LVV786472 MFR786465:MFR786472 MPN786465:MPN786472 MZJ786465:MZJ786472 NJF786465:NJF786472 NTB786465:NTB786472 OCX786465:OCX786472 OMT786465:OMT786472 OWP786465:OWP786472 PGL786465:PGL786472 PQH786465:PQH786472 QAD786465:QAD786472 QJZ786465:QJZ786472 QTV786465:QTV786472 RDR786465:RDR786472 RNN786465:RNN786472 RXJ786465:RXJ786472 SHF786465:SHF786472 SRB786465:SRB786472 TAX786465:TAX786472 TKT786465:TKT786472 TUP786465:TUP786472 UEL786465:UEL786472 UOH786465:UOH786472 UYD786465:UYD786472 VHZ786465:VHZ786472 VRV786465:VRV786472 WBR786465:WBR786472 WLN786465:WLN786472 WVJ786465:WVJ786472 B852001:B852008 IX852001:IX852008 ST852001:ST852008 ACP852001:ACP852008 AML852001:AML852008 AWH852001:AWH852008 BGD852001:BGD852008 BPZ852001:BPZ852008 BZV852001:BZV852008 CJR852001:CJR852008 CTN852001:CTN852008 DDJ852001:DDJ852008 DNF852001:DNF852008 DXB852001:DXB852008 EGX852001:EGX852008 EQT852001:EQT852008 FAP852001:FAP852008 FKL852001:FKL852008 FUH852001:FUH852008 GED852001:GED852008 GNZ852001:GNZ852008 GXV852001:GXV852008 HHR852001:HHR852008 HRN852001:HRN852008 IBJ852001:IBJ852008 ILF852001:ILF852008 IVB852001:IVB852008 JEX852001:JEX852008 JOT852001:JOT852008 JYP852001:JYP852008 KIL852001:KIL852008 KSH852001:KSH852008 LCD852001:LCD852008 LLZ852001:LLZ852008 LVV852001:LVV852008 MFR852001:MFR852008 MPN852001:MPN852008 MZJ852001:MZJ852008 NJF852001:NJF852008 NTB852001:NTB852008 OCX852001:OCX852008 OMT852001:OMT852008 OWP852001:OWP852008 PGL852001:PGL852008 PQH852001:PQH852008 QAD852001:QAD852008 QJZ852001:QJZ852008 QTV852001:QTV852008 RDR852001:RDR852008 RNN852001:RNN852008 RXJ852001:RXJ852008 SHF852001:SHF852008 SRB852001:SRB852008 TAX852001:TAX852008 TKT852001:TKT852008 TUP852001:TUP852008 UEL852001:UEL852008 UOH852001:UOH852008 UYD852001:UYD852008 VHZ852001:VHZ852008 VRV852001:VRV852008 WBR852001:WBR852008 WLN852001:WLN852008 WVJ852001:WVJ852008 B917537:B917544 IX917537:IX917544 ST917537:ST917544 ACP917537:ACP917544 AML917537:AML917544 AWH917537:AWH917544 BGD917537:BGD917544 BPZ917537:BPZ917544 BZV917537:BZV917544 CJR917537:CJR917544 CTN917537:CTN917544 DDJ917537:DDJ917544 DNF917537:DNF917544 DXB917537:DXB917544 EGX917537:EGX917544 EQT917537:EQT917544 FAP917537:FAP917544 FKL917537:FKL917544 FUH917537:FUH917544 GED917537:GED917544 GNZ917537:GNZ917544 GXV917537:GXV917544 HHR917537:HHR917544 HRN917537:HRN917544 IBJ917537:IBJ917544 ILF917537:ILF917544 IVB917537:IVB917544 JEX917537:JEX917544 JOT917537:JOT917544 JYP917537:JYP917544 KIL917537:KIL917544 KSH917537:KSH917544 LCD917537:LCD917544 LLZ917537:LLZ917544 LVV917537:LVV917544 MFR917537:MFR917544 MPN917537:MPN917544 MZJ917537:MZJ917544 NJF917537:NJF917544 NTB917537:NTB917544 OCX917537:OCX917544 OMT917537:OMT917544 OWP917537:OWP917544 PGL917537:PGL917544 PQH917537:PQH917544 QAD917537:QAD917544 QJZ917537:QJZ917544 QTV917537:QTV917544 RDR917537:RDR917544 RNN917537:RNN917544 RXJ917537:RXJ917544 SHF917537:SHF917544 SRB917537:SRB917544 TAX917537:TAX917544 TKT917537:TKT917544 TUP917537:TUP917544 UEL917537:UEL917544 UOH917537:UOH917544 UYD917537:UYD917544 VHZ917537:VHZ917544 VRV917537:VRV917544 WBR917537:WBR917544 WLN917537:WLN917544 WVJ917537:WVJ917544 B983073:B983080 IX983073:IX983080 ST983073:ST983080 ACP983073:ACP983080 AML983073:AML983080 AWH983073:AWH983080 BGD983073:BGD983080 BPZ983073:BPZ983080 BZV983073:BZV983080 CJR983073:CJR983080 CTN983073:CTN983080 DDJ983073:DDJ983080 DNF983073:DNF983080 DXB983073:DXB983080 EGX983073:EGX983080 EQT983073:EQT983080 FAP983073:FAP983080 FKL983073:FKL983080 FUH983073:FUH983080 GED983073:GED983080 GNZ983073:GNZ983080 GXV983073:GXV983080 HHR983073:HHR983080 HRN983073:HRN983080 IBJ983073:IBJ983080 ILF983073:ILF983080 IVB983073:IVB983080 JEX983073:JEX983080 JOT983073:JOT983080 JYP983073:JYP983080 KIL983073:KIL983080 KSH983073:KSH983080 LCD983073:LCD983080 LLZ983073:LLZ983080 LVV983073:LVV983080 MFR983073:MFR983080 MPN983073:MPN983080 MZJ983073:MZJ983080 NJF983073:NJF983080 NTB983073:NTB983080 OCX983073:OCX983080 OMT983073:OMT983080 OWP983073:OWP983080 PGL983073:PGL983080 PQH983073:PQH983080 QAD983073:QAD983080 QJZ983073:QJZ983080 QTV983073:QTV983080 RDR983073:RDR983080 RNN983073:RNN983080 RXJ983073:RXJ983080 SHF983073:SHF983080 SRB983073:SRB983080 TAX983073:TAX983080 TKT983073:TKT983080 TUP983073:TUP983080 UEL983073:UEL983080 UOH983073:UOH983080 UYD983073:UYD983080 VHZ983073:VHZ983080 VRV983073:VRV983080 WBR983073:WBR983080 WLN983073:WLN983080 WVJ983073:WVJ983080">
      <formula1>Valore</formula1>
    </dataValidation>
  </dataValidations>
  <pageMargins left="0.7" right="0.7" top="0.75" bottom="0.75" header="0.3" footer="0.3"/>
  <pageSetup paperSize="9" scale="65" orientation="landscape"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6"/>
  <sheetViews>
    <sheetView topLeftCell="A18" workbookViewId="0">
      <selection activeCell="A25" sqref="A25"/>
    </sheetView>
  </sheetViews>
  <sheetFormatPr defaultRowHeight="13.2" x14ac:dyDescent="0.3"/>
  <cols>
    <col min="1" max="1" width="42.44140625" style="103" customWidth="1"/>
    <col min="2" max="2" width="54.44140625" style="103" customWidth="1"/>
    <col min="3" max="3" width="10.109375" style="103" customWidth="1"/>
    <col min="4" max="4" width="8.88671875" style="103" hidden="1" customWidth="1"/>
    <col min="5" max="5" width="9.33203125" style="103" customWidth="1"/>
    <col min="6" max="10" width="16" style="103" customWidth="1"/>
    <col min="11" max="256" width="9.109375" style="103"/>
    <col min="257" max="257" width="42.44140625" style="103" customWidth="1"/>
    <col min="258" max="258" width="46.44140625" style="103" customWidth="1"/>
    <col min="259" max="259" width="10.109375" style="103" customWidth="1"/>
    <col min="260" max="260" width="8.88671875" style="103" customWidth="1"/>
    <col min="261" max="261" width="9.33203125" style="103" customWidth="1"/>
    <col min="262" max="266" width="16" style="103" customWidth="1"/>
    <col min="267" max="512" width="9.109375" style="103"/>
    <col min="513" max="513" width="42.44140625" style="103" customWidth="1"/>
    <col min="514" max="514" width="46.44140625" style="103" customWidth="1"/>
    <col min="515" max="515" width="10.109375" style="103" customWidth="1"/>
    <col min="516" max="516" width="8.88671875" style="103" customWidth="1"/>
    <col min="517" max="517" width="9.33203125" style="103" customWidth="1"/>
    <col min="518" max="522" width="16" style="103" customWidth="1"/>
    <col min="523" max="768" width="9.109375" style="103"/>
    <col min="769" max="769" width="42.44140625" style="103" customWidth="1"/>
    <col min="770" max="770" width="46.44140625" style="103" customWidth="1"/>
    <col min="771" max="771" width="10.109375" style="103" customWidth="1"/>
    <col min="772" max="772" width="8.88671875" style="103" customWidth="1"/>
    <col min="773" max="773" width="9.33203125" style="103" customWidth="1"/>
    <col min="774" max="778" width="16" style="103" customWidth="1"/>
    <col min="779" max="1024" width="9.109375" style="103"/>
    <col min="1025" max="1025" width="42.44140625" style="103" customWidth="1"/>
    <col min="1026" max="1026" width="46.44140625" style="103" customWidth="1"/>
    <col min="1027" max="1027" width="10.109375" style="103" customWidth="1"/>
    <col min="1028" max="1028" width="8.88671875" style="103" customWidth="1"/>
    <col min="1029" max="1029" width="9.33203125" style="103" customWidth="1"/>
    <col min="1030" max="1034" width="16" style="103" customWidth="1"/>
    <col min="1035" max="1280" width="9.109375" style="103"/>
    <col min="1281" max="1281" width="42.44140625" style="103" customWidth="1"/>
    <col min="1282" max="1282" width="46.44140625" style="103" customWidth="1"/>
    <col min="1283" max="1283" width="10.109375" style="103" customWidth="1"/>
    <col min="1284" max="1284" width="8.88671875" style="103" customWidth="1"/>
    <col min="1285" max="1285" width="9.33203125" style="103" customWidth="1"/>
    <col min="1286" max="1290" width="16" style="103" customWidth="1"/>
    <col min="1291" max="1536" width="9.109375" style="103"/>
    <col min="1537" max="1537" width="42.44140625" style="103" customWidth="1"/>
    <col min="1538" max="1538" width="46.44140625" style="103" customWidth="1"/>
    <col min="1539" max="1539" width="10.109375" style="103" customWidth="1"/>
    <col min="1540" max="1540" width="8.88671875" style="103" customWidth="1"/>
    <col min="1541" max="1541" width="9.33203125" style="103" customWidth="1"/>
    <col min="1542" max="1546" width="16" style="103" customWidth="1"/>
    <col min="1547" max="1792" width="9.109375" style="103"/>
    <col min="1793" max="1793" width="42.44140625" style="103" customWidth="1"/>
    <col min="1794" max="1794" width="46.44140625" style="103" customWidth="1"/>
    <col min="1795" max="1795" width="10.109375" style="103" customWidth="1"/>
    <col min="1796" max="1796" width="8.88671875" style="103" customWidth="1"/>
    <col min="1797" max="1797" width="9.33203125" style="103" customWidth="1"/>
    <col min="1798" max="1802" width="16" style="103" customWidth="1"/>
    <col min="1803" max="2048" width="9.109375" style="103"/>
    <col min="2049" max="2049" width="42.44140625" style="103" customWidth="1"/>
    <col min="2050" max="2050" width="46.44140625" style="103" customWidth="1"/>
    <col min="2051" max="2051" width="10.109375" style="103" customWidth="1"/>
    <col min="2052" max="2052" width="8.88671875" style="103" customWidth="1"/>
    <col min="2053" max="2053" width="9.33203125" style="103" customWidth="1"/>
    <col min="2054" max="2058" width="16" style="103" customWidth="1"/>
    <col min="2059" max="2304" width="9.109375" style="103"/>
    <col min="2305" max="2305" width="42.44140625" style="103" customWidth="1"/>
    <col min="2306" max="2306" width="46.44140625" style="103" customWidth="1"/>
    <col min="2307" max="2307" width="10.109375" style="103" customWidth="1"/>
    <col min="2308" max="2308" width="8.88671875" style="103" customWidth="1"/>
    <col min="2309" max="2309" width="9.33203125" style="103" customWidth="1"/>
    <col min="2310" max="2314" width="16" style="103" customWidth="1"/>
    <col min="2315" max="2560" width="9.109375" style="103"/>
    <col min="2561" max="2561" width="42.44140625" style="103" customWidth="1"/>
    <col min="2562" max="2562" width="46.44140625" style="103" customWidth="1"/>
    <col min="2563" max="2563" width="10.109375" style="103" customWidth="1"/>
    <col min="2564" max="2564" width="8.88671875" style="103" customWidth="1"/>
    <col min="2565" max="2565" width="9.33203125" style="103" customWidth="1"/>
    <col min="2566" max="2570" width="16" style="103" customWidth="1"/>
    <col min="2571" max="2816" width="9.109375" style="103"/>
    <col min="2817" max="2817" width="42.44140625" style="103" customWidth="1"/>
    <col min="2818" max="2818" width="46.44140625" style="103" customWidth="1"/>
    <col min="2819" max="2819" width="10.109375" style="103" customWidth="1"/>
    <col min="2820" max="2820" width="8.88671875" style="103" customWidth="1"/>
    <col min="2821" max="2821" width="9.33203125" style="103" customWidth="1"/>
    <col min="2822" max="2826" width="16" style="103" customWidth="1"/>
    <col min="2827" max="3072" width="9.109375" style="103"/>
    <col min="3073" max="3073" width="42.44140625" style="103" customWidth="1"/>
    <col min="3074" max="3074" width="46.44140625" style="103" customWidth="1"/>
    <col min="3075" max="3075" width="10.109375" style="103" customWidth="1"/>
    <col min="3076" max="3076" width="8.88671875" style="103" customWidth="1"/>
    <col min="3077" max="3077" width="9.33203125" style="103" customWidth="1"/>
    <col min="3078" max="3082" width="16" style="103" customWidth="1"/>
    <col min="3083" max="3328" width="9.109375" style="103"/>
    <col min="3329" max="3329" width="42.44140625" style="103" customWidth="1"/>
    <col min="3330" max="3330" width="46.44140625" style="103" customWidth="1"/>
    <col min="3331" max="3331" width="10.109375" style="103" customWidth="1"/>
    <col min="3332" max="3332" width="8.88671875" style="103" customWidth="1"/>
    <col min="3333" max="3333" width="9.33203125" style="103" customWidth="1"/>
    <col min="3334" max="3338" width="16" style="103" customWidth="1"/>
    <col min="3339" max="3584" width="9.109375" style="103"/>
    <col min="3585" max="3585" width="42.44140625" style="103" customWidth="1"/>
    <col min="3586" max="3586" width="46.44140625" style="103" customWidth="1"/>
    <col min="3587" max="3587" width="10.109375" style="103" customWidth="1"/>
    <col min="3588" max="3588" width="8.88671875" style="103" customWidth="1"/>
    <col min="3589" max="3589" width="9.33203125" style="103" customWidth="1"/>
    <col min="3590" max="3594" width="16" style="103" customWidth="1"/>
    <col min="3595" max="3840" width="9.109375" style="103"/>
    <col min="3841" max="3841" width="42.44140625" style="103" customWidth="1"/>
    <col min="3842" max="3842" width="46.44140625" style="103" customWidth="1"/>
    <col min="3843" max="3843" width="10.109375" style="103" customWidth="1"/>
    <col min="3844" max="3844" width="8.88671875" style="103" customWidth="1"/>
    <col min="3845" max="3845" width="9.33203125" style="103" customWidth="1"/>
    <col min="3846" max="3850" width="16" style="103" customWidth="1"/>
    <col min="3851" max="4096" width="9.109375" style="103"/>
    <col min="4097" max="4097" width="42.44140625" style="103" customWidth="1"/>
    <col min="4098" max="4098" width="46.44140625" style="103" customWidth="1"/>
    <col min="4099" max="4099" width="10.109375" style="103" customWidth="1"/>
    <col min="4100" max="4100" width="8.88671875" style="103" customWidth="1"/>
    <col min="4101" max="4101" width="9.33203125" style="103" customWidth="1"/>
    <col min="4102" max="4106" width="16" style="103" customWidth="1"/>
    <col min="4107" max="4352" width="9.109375" style="103"/>
    <col min="4353" max="4353" width="42.44140625" style="103" customWidth="1"/>
    <col min="4354" max="4354" width="46.44140625" style="103" customWidth="1"/>
    <col min="4355" max="4355" width="10.109375" style="103" customWidth="1"/>
    <col min="4356" max="4356" width="8.88671875" style="103" customWidth="1"/>
    <col min="4357" max="4357" width="9.33203125" style="103" customWidth="1"/>
    <col min="4358" max="4362" width="16" style="103" customWidth="1"/>
    <col min="4363" max="4608" width="9.109375" style="103"/>
    <col min="4609" max="4609" width="42.44140625" style="103" customWidth="1"/>
    <col min="4610" max="4610" width="46.44140625" style="103" customWidth="1"/>
    <col min="4611" max="4611" width="10.109375" style="103" customWidth="1"/>
    <col min="4612" max="4612" width="8.88671875" style="103" customWidth="1"/>
    <col min="4613" max="4613" width="9.33203125" style="103" customWidth="1"/>
    <col min="4614" max="4618" width="16" style="103" customWidth="1"/>
    <col min="4619" max="4864" width="9.109375" style="103"/>
    <col min="4865" max="4865" width="42.44140625" style="103" customWidth="1"/>
    <col min="4866" max="4866" width="46.44140625" style="103" customWidth="1"/>
    <col min="4867" max="4867" width="10.109375" style="103" customWidth="1"/>
    <col min="4868" max="4868" width="8.88671875" style="103" customWidth="1"/>
    <col min="4869" max="4869" width="9.33203125" style="103" customWidth="1"/>
    <col min="4870" max="4874" width="16" style="103" customWidth="1"/>
    <col min="4875" max="5120" width="9.109375" style="103"/>
    <col min="5121" max="5121" width="42.44140625" style="103" customWidth="1"/>
    <col min="5122" max="5122" width="46.44140625" style="103" customWidth="1"/>
    <col min="5123" max="5123" width="10.109375" style="103" customWidth="1"/>
    <col min="5124" max="5124" width="8.88671875" style="103" customWidth="1"/>
    <col min="5125" max="5125" width="9.33203125" style="103" customWidth="1"/>
    <col min="5126" max="5130" width="16" style="103" customWidth="1"/>
    <col min="5131" max="5376" width="9.109375" style="103"/>
    <col min="5377" max="5377" width="42.44140625" style="103" customWidth="1"/>
    <col min="5378" max="5378" width="46.44140625" style="103" customWidth="1"/>
    <col min="5379" max="5379" width="10.109375" style="103" customWidth="1"/>
    <col min="5380" max="5380" width="8.88671875" style="103" customWidth="1"/>
    <col min="5381" max="5381" width="9.33203125" style="103" customWidth="1"/>
    <col min="5382" max="5386" width="16" style="103" customWidth="1"/>
    <col min="5387" max="5632" width="9.109375" style="103"/>
    <col min="5633" max="5633" width="42.44140625" style="103" customWidth="1"/>
    <col min="5634" max="5634" width="46.44140625" style="103" customWidth="1"/>
    <col min="5635" max="5635" width="10.109375" style="103" customWidth="1"/>
    <col min="5636" max="5636" width="8.88671875" style="103" customWidth="1"/>
    <col min="5637" max="5637" width="9.33203125" style="103" customWidth="1"/>
    <col min="5638" max="5642" width="16" style="103" customWidth="1"/>
    <col min="5643" max="5888" width="9.109375" style="103"/>
    <col min="5889" max="5889" width="42.44140625" style="103" customWidth="1"/>
    <col min="5890" max="5890" width="46.44140625" style="103" customWidth="1"/>
    <col min="5891" max="5891" width="10.109375" style="103" customWidth="1"/>
    <col min="5892" max="5892" width="8.88671875" style="103" customWidth="1"/>
    <col min="5893" max="5893" width="9.33203125" style="103" customWidth="1"/>
    <col min="5894" max="5898" width="16" style="103" customWidth="1"/>
    <col min="5899" max="6144" width="9.109375" style="103"/>
    <col min="6145" max="6145" width="42.44140625" style="103" customWidth="1"/>
    <col min="6146" max="6146" width="46.44140625" style="103" customWidth="1"/>
    <col min="6147" max="6147" width="10.109375" style="103" customWidth="1"/>
    <col min="6148" max="6148" width="8.88671875" style="103" customWidth="1"/>
    <col min="6149" max="6149" width="9.33203125" style="103" customWidth="1"/>
    <col min="6150" max="6154" width="16" style="103" customWidth="1"/>
    <col min="6155" max="6400" width="9.109375" style="103"/>
    <col min="6401" max="6401" width="42.44140625" style="103" customWidth="1"/>
    <col min="6402" max="6402" width="46.44140625" style="103" customWidth="1"/>
    <col min="6403" max="6403" width="10.109375" style="103" customWidth="1"/>
    <col min="6404" max="6404" width="8.88671875" style="103" customWidth="1"/>
    <col min="6405" max="6405" width="9.33203125" style="103" customWidth="1"/>
    <col min="6406" max="6410" width="16" style="103" customWidth="1"/>
    <col min="6411" max="6656" width="9.109375" style="103"/>
    <col min="6657" max="6657" width="42.44140625" style="103" customWidth="1"/>
    <col min="6658" max="6658" width="46.44140625" style="103" customWidth="1"/>
    <col min="6659" max="6659" width="10.109375" style="103" customWidth="1"/>
    <col min="6660" max="6660" width="8.88671875" style="103" customWidth="1"/>
    <col min="6661" max="6661" width="9.33203125" style="103" customWidth="1"/>
    <col min="6662" max="6666" width="16" style="103" customWidth="1"/>
    <col min="6667" max="6912" width="9.109375" style="103"/>
    <col min="6913" max="6913" width="42.44140625" style="103" customWidth="1"/>
    <col min="6914" max="6914" width="46.44140625" style="103" customWidth="1"/>
    <col min="6915" max="6915" width="10.109375" style="103" customWidth="1"/>
    <col min="6916" max="6916" width="8.88671875" style="103" customWidth="1"/>
    <col min="6917" max="6917" width="9.33203125" style="103" customWidth="1"/>
    <col min="6918" max="6922" width="16" style="103" customWidth="1"/>
    <col min="6923" max="7168" width="9.109375" style="103"/>
    <col min="7169" max="7169" width="42.44140625" style="103" customWidth="1"/>
    <col min="7170" max="7170" width="46.44140625" style="103" customWidth="1"/>
    <col min="7171" max="7171" width="10.109375" style="103" customWidth="1"/>
    <col min="7172" max="7172" width="8.88671875" style="103" customWidth="1"/>
    <col min="7173" max="7173" width="9.33203125" style="103" customWidth="1"/>
    <col min="7174" max="7178" width="16" style="103" customWidth="1"/>
    <col min="7179" max="7424" width="9.109375" style="103"/>
    <col min="7425" max="7425" width="42.44140625" style="103" customWidth="1"/>
    <col min="7426" max="7426" width="46.44140625" style="103" customWidth="1"/>
    <col min="7427" max="7427" width="10.109375" style="103" customWidth="1"/>
    <col min="7428" max="7428" width="8.88671875" style="103" customWidth="1"/>
    <col min="7429" max="7429" width="9.33203125" style="103" customWidth="1"/>
    <col min="7430" max="7434" width="16" style="103" customWidth="1"/>
    <col min="7435" max="7680" width="9.109375" style="103"/>
    <col min="7681" max="7681" width="42.44140625" style="103" customWidth="1"/>
    <col min="7682" max="7682" width="46.44140625" style="103" customWidth="1"/>
    <col min="7683" max="7683" width="10.109375" style="103" customWidth="1"/>
    <col min="7684" max="7684" width="8.88671875" style="103" customWidth="1"/>
    <col min="7685" max="7685" width="9.33203125" style="103" customWidth="1"/>
    <col min="7686" max="7690" width="16" style="103" customWidth="1"/>
    <col min="7691" max="7936" width="9.109375" style="103"/>
    <col min="7937" max="7937" width="42.44140625" style="103" customWidth="1"/>
    <col min="7938" max="7938" width="46.44140625" style="103" customWidth="1"/>
    <col min="7939" max="7939" width="10.109375" style="103" customWidth="1"/>
    <col min="7940" max="7940" width="8.88671875" style="103" customWidth="1"/>
    <col min="7941" max="7941" width="9.33203125" style="103" customWidth="1"/>
    <col min="7942" max="7946" width="16" style="103" customWidth="1"/>
    <col min="7947" max="8192" width="9.109375" style="103"/>
    <col min="8193" max="8193" width="42.44140625" style="103" customWidth="1"/>
    <col min="8194" max="8194" width="46.44140625" style="103" customWidth="1"/>
    <col min="8195" max="8195" width="10.109375" style="103" customWidth="1"/>
    <col min="8196" max="8196" width="8.88671875" style="103" customWidth="1"/>
    <col min="8197" max="8197" width="9.33203125" style="103" customWidth="1"/>
    <col min="8198" max="8202" width="16" style="103" customWidth="1"/>
    <col min="8203" max="8448" width="9.109375" style="103"/>
    <col min="8449" max="8449" width="42.44140625" style="103" customWidth="1"/>
    <col min="8450" max="8450" width="46.44140625" style="103" customWidth="1"/>
    <col min="8451" max="8451" width="10.109375" style="103" customWidth="1"/>
    <col min="8452" max="8452" width="8.88671875" style="103" customWidth="1"/>
    <col min="8453" max="8453" width="9.33203125" style="103" customWidth="1"/>
    <col min="8454" max="8458" width="16" style="103" customWidth="1"/>
    <col min="8459" max="8704" width="9.109375" style="103"/>
    <col min="8705" max="8705" width="42.44140625" style="103" customWidth="1"/>
    <col min="8706" max="8706" width="46.44140625" style="103" customWidth="1"/>
    <col min="8707" max="8707" width="10.109375" style="103" customWidth="1"/>
    <col min="8708" max="8708" width="8.88671875" style="103" customWidth="1"/>
    <col min="8709" max="8709" width="9.33203125" style="103" customWidth="1"/>
    <col min="8710" max="8714" width="16" style="103" customWidth="1"/>
    <col min="8715" max="8960" width="9.109375" style="103"/>
    <col min="8961" max="8961" width="42.44140625" style="103" customWidth="1"/>
    <col min="8962" max="8962" width="46.44140625" style="103" customWidth="1"/>
    <col min="8963" max="8963" width="10.109375" style="103" customWidth="1"/>
    <col min="8964" max="8964" width="8.88671875" style="103" customWidth="1"/>
    <col min="8965" max="8965" width="9.33203125" style="103" customWidth="1"/>
    <col min="8966" max="8970" width="16" style="103" customWidth="1"/>
    <col min="8971" max="9216" width="9.109375" style="103"/>
    <col min="9217" max="9217" width="42.44140625" style="103" customWidth="1"/>
    <col min="9218" max="9218" width="46.44140625" style="103" customWidth="1"/>
    <col min="9219" max="9219" width="10.109375" style="103" customWidth="1"/>
    <col min="9220" max="9220" width="8.88671875" style="103" customWidth="1"/>
    <col min="9221" max="9221" width="9.33203125" style="103" customWidth="1"/>
    <col min="9222" max="9226" width="16" style="103" customWidth="1"/>
    <col min="9227" max="9472" width="9.109375" style="103"/>
    <col min="9473" max="9473" width="42.44140625" style="103" customWidth="1"/>
    <col min="9474" max="9474" width="46.44140625" style="103" customWidth="1"/>
    <col min="9475" max="9475" width="10.109375" style="103" customWidth="1"/>
    <col min="9476" max="9476" width="8.88671875" style="103" customWidth="1"/>
    <col min="9477" max="9477" width="9.33203125" style="103" customWidth="1"/>
    <col min="9478" max="9482" width="16" style="103" customWidth="1"/>
    <col min="9483" max="9728" width="9.109375" style="103"/>
    <col min="9729" max="9729" width="42.44140625" style="103" customWidth="1"/>
    <col min="9730" max="9730" width="46.44140625" style="103" customWidth="1"/>
    <col min="9731" max="9731" width="10.109375" style="103" customWidth="1"/>
    <col min="9732" max="9732" width="8.88671875" style="103" customWidth="1"/>
    <col min="9733" max="9733" width="9.33203125" style="103" customWidth="1"/>
    <col min="9734" max="9738" width="16" style="103" customWidth="1"/>
    <col min="9739" max="9984" width="9.109375" style="103"/>
    <col min="9985" max="9985" width="42.44140625" style="103" customWidth="1"/>
    <col min="9986" max="9986" width="46.44140625" style="103" customWidth="1"/>
    <col min="9987" max="9987" width="10.109375" style="103" customWidth="1"/>
    <col min="9988" max="9988" width="8.88671875" style="103" customWidth="1"/>
    <col min="9989" max="9989" width="9.33203125" style="103" customWidth="1"/>
    <col min="9990" max="9994" width="16" style="103" customWidth="1"/>
    <col min="9995" max="10240" width="9.109375" style="103"/>
    <col min="10241" max="10241" width="42.44140625" style="103" customWidth="1"/>
    <col min="10242" max="10242" width="46.44140625" style="103" customWidth="1"/>
    <col min="10243" max="10243" width="10.109375" style="103" customWidth="1"/>
    <col min="10244" max="10244" width="8.88671875" style="103" customWidth="1"/>
    <col min="10245" max="10245" width="9.33203125" style="103" customWidth="1"/>
    <col min="10246" max="10250" width="16" style="103" customWidth="1"/>
    <col min="10251" max="10496" width="9.109375" style="103"/>
    <col min="10497" max="10497" width="42.44140625" style="103" customWidth="1"/>
    <col min="10498" max="10498" width="46.44140625" style="103" customWidth="1"/>
    <col min="10499" max="10499" width="10.109375" style="103" customWidth="1"/>
    <col min="10500" max="10500" width="8.88671875" style="103" customWidth="1"/>
    <col min="10501" max="10501" width="9.33203125" style="103" customWidth="1"/>
    <col min="10502" max="10506" width="16" style="103" customWidth="1"/>
    <col min="10507" max="10752" width="9.109375" style="103"/>
    <col min="10753" max="10753" width="42.44140625" style="103" customWidth="1"/>
    <col min="10754" max="10754" width="46.44140625" style="103" customWidth="1"/>
    <col min="10755" max="10755" width="10.109375" style="103" customWidth="1"/>
    <col min="10756" max="10756" width="8.88671875" style="103" customWidth="1"/>
    <col min="10757" max="10757" width="9.33203125" style="103" customWidth="1"/>
    <col min="10758" max="10762" width="16" style="103" customWidth="1"/>
    <col min="10763" max="11008" width="9.109375" style="103"/>
    <col min="11009" max="11009" width="42.44140625" style="103" customWidth="1"/>
    <col min="11010" max="11010" width="46.44140625" style="103" customWidth="1"/>
    <col min="11011" max="11011" width="10.109375" style="103" customWidth="1"/>
    <col min="11012" max="11012" width="8.88671875" style="103" customWidth="1"/>
    <col min="11013" max="11013" width="9.33203125" style="103" customWidth="1"/>
    <col min="11014" max="11018" width="16" style="103" customWidth="1"/>
    <col min="11019" max="11264" width="9.109375" style="103"/>
    <col min="11265" max="11265" width="42.44140625" style="103" customWidth="1"/>
    <col min="11266" max="11266" width="46.44140625" style="103" customWidth="1"/>
    <col min="11267" max="11267" width="10.109375" style="103" customWidth="1"/>
    <col min="11268" max="11268" width="8.88671875" style="103" customWidth="1"/>
    <col min="11269" max="11269" width="9.33203125" style="103" customWidth="1"/>
    <col min="11270" max="11274" width="16" style="103" customWidth="1"/>
    <col min="11275" max="11520" width="9.109375" style="103"/>
    <col min="11521" max="11521" width="42.44140625" style="103" customWidth="1"/>
    <col min="11522" max="11522" width="46.44140625" style="103" customWidth="1"/>
    <col min="11523" max="11523" width="10.109375" style="103" customWidth="1"/>
    <col min="11524" max="11524" width="8.88671875" style="103" customWidth="1"/>
    <col min="11525" max="11525" width="9.33203125" style="103" customWidth="1"/>
    <col min="11526" max="11530" width="16" style="103" customWidth="1"/>
    <col min="11531" max="11776" width="9.109375" style="103"/>
    <col min="11777" max="11777" width="42.44140625" style="103" customWidth="1"/>
    <col min="11778" max="11778" width="46.44140625" style="103" customWidth="1"/>
    <col min="11779" max="11779" width="10.109375" style="103" customWidth="1"/>
    <col min="11780" max="11780" width="8.88671875" style="103" customWidth="1"/>
    <col min="11781" max="11781" width="9.33203125" style="103" customWidth="1"/>
    <col min="11782" max="11786" width="16" style="103" customWidth="1"/>
    <col min="11787" max="12032" width="9.109375" style="103"/>
    <col min="12033" max="12033" width="42.44140625" style="103" customWidth="1"/>
    <col min="12034" max="12034" width="46.44140625" style="103" customWidth="1"/>
    <col min="12035" max="12035" width="10.109375" style="103" customWidth="1"/>
    <col min="12036" max="12036" width="8.88671875" style="103" customWidth="1"/>
    <col min="12037" max="12037" width="9.33203125" style="103" customWidth="1"/>
    <col min="12038" max="12042" width="16" style="103" customWidth="1"/>
    <col min="12043" max="12288" width="9.109375" style="103"/>
    <col min="12289" max="12289" width="42.44140625" style="103" customWidth="1"/>
    <col min="12290" max="12290" width="46.44140625" style="103" customWidth="1"/>
    <col min="12291" max="12291" width="10.109375" style="103" customWidth="1"/>
    <col min="12292" max="12292" width="8.88671875" style="103" customWidth="1"/>
    <col min="12293" max="12293" width="9.33203125" style="103" customWidth="1"/>
    <col min="12294" max="12298" width="16" style="103" customWidth="1"/>
    <col min="12299" max="12544" width="9.109375" style="103"/>
    <col min="12545" max="12545" width="42.44140625" style="103" customWidth="1"/>
    <col min="12546" max="12546" width="46.44140625" style="103" customWidth="1"/>
    <col min="12547" max="12547" width="10.109375" style="103" customWidth="1"/>
    <col min="12548" max="12548" width="8.88671875" style="103" customWidth="1"/>
    <col min="12549" max="12549" width="9.33203125" style="103" customWidth="1"/>
    <col min="12550" max="12554" width="16" style="103" customWidth="1"/>
    <col min="12555" max="12800" width="9.109375" style="103"/>
    <col min="12801" max="12801" width="42.44140625" style="103" customWidth="1"/>
    <col min="12802" max="12802" width="46.44140625" style="103" customWidth="1"/>
    <col min="12803" max="12803" width="10.109375" style="103" customWidth="1"/>
    <col min="12804" max="12804" width="8.88671875" style="103" customWidth="1"/>
    <col min="12805" max="12805" width="9.33203125" style="103" customWidth="1"/>
    <col min="12806" max="12810" width="16" style="103" customWidth="1"/>
    <col min="12811" max="13056" width="9.109375" style="103"/>
    <col min="13057" max="13057" width="42.44140625" style="103" customWidth="1"/>
    <col min="13058" max="13058" width="46.44140625" style="103" customWidth="1"/>
    <col min="13059" max="13059" width="10.109375" style="103" customWidth="1"/>
    <col min="13060" max="13060" width="8.88671875" style="103" customWidth="1"/>
    <col min="13061" max="13061" width="9.33203125" style="103" customWidth="1"/>
    <col min="13062" max="13066" width="16" style="103" customWidth="1"/>
    <col min="13067" max="13312" width="9.109375" style="103"/>
    <col min="13313" max="13313" width="42.44140625" style="103" customWidth="1"/>
    <col min="13314" max="13314" width="46.44140625" style="103" customWidth="1"/>
    <col min="13315" max="13315" width="10.109375" style="103" customWidth="1"/>
    <col min="13316" max="13316" width="8.88671875" style="103" customWidth="1"/>
    <col min="13317" max="13317" width="9.33203125" style="103" customWidth="1"/>
    <col min="13318" max="13322" width="16" style="103" customWidth="1"/>
    <col min="13323" max="13568" width="9.109375" style="103"/>
    <col min="13569" max="13569" width="42.44140625" style="103" customWidth="1"/>
    <col min="13570" max="13570" width="46.44140625" style="103" customWidth="1"/>
    <col min="13571" max="13571" width="10.109375" style="103" customWidth="1"/>
    <col min="13572" max="13572" width="8.88671875" style="103" customWidth="1"/>
    <col min="13573" max="13573" width="9.33203125" style="103" customWidth="1"/>
    <col min="13574" max="13578" width="16" style="103" customWidth="1"/>
    <col min="13579" max="13824" width="9.109375" style="103"/>
    <col min="13825" max="13825" width="42.44140625" style="103" customWidth="1"/>
    <col min="13826" max="13826" width="46.44140625" style="103" customWidth="1"/>
    <col min="13827" max="13827" width="10.109375" style="103" customWidth="1"/>
    <col min="13828" max="13828" width="8.88671875" style="103" customWidth="1"/>
    <col min="13829" max="13829" width="9.33203125" style="103" customWidth="1"/>
    <col min="13830" max="13834" width="16" style="103" customWidth="1"/>
    <col min="13835" max="14080" width="9.109375" style="103"/>
    <col min="14081" max="14081" width="42.44140625" style="103" customWidth="1"/>
    <col min="14082" max="14082" width="46.44140625" style="103" customWidth="1"/>
    <col min="14083" max="14083" width="10.109375" style="103" customWidth="1"/>
    <col min="14084" max="14084" width="8.88671875" style="103" customWidth="1"/>
    <col min="14085" max="14085" width="9.33203125" style="103" customWidth="1"/>
    <col min="14086" max="14090" width="16" style="103" customWidth="1"/>
    <col min="14091" max="14336" width="9.109375" style="103"/>
    <col min="14337" max="14337" width="42.44140625" style="103" customWidth="1"/>
    <col min="14338" max="14338" width="46.44140625" style="103" customWidth="1"/>
    <col min="14339" max="14339" width="10.109375" style="103" customWidth="1"/>
    <col min="14340" max="14340" width="8.88671875" style="103" customWidth="1"/>
    <col min="14341" max="14341" width="9.33203125" style="103" customWidth="1"/>
    <col min="14342" max="14346" width="16" style="103" customWidth="1"/>
    <col min="14347" max="14592" width="9.109375" style="103"/>
    <col min="14593" max="14593" width="42.44140625" style="103" customWidth="1"/>
    <col min="14594" max="14594" width="46.44140625" style="103" customWidth="1"/>
    <col min="14595" max="14595" width="10.109375" style="103" customWidth="1"/>
    <col min="14596" max="14596" width="8.88671875" style="103" customWidth="1"/>
    <col min="14597" max="14597" width="9.33203125" style="103" customWidth="1"/>
    <col min="14598" max="14602" width="16" style="103" customWidth="1"/>
    <col min="14603" max="14848" width="9.109375" style="103"/>
    <col min="14849" max="14849" width="42.44140625" style="103" customWidth="1"/>
    <col min="14850" max="14850" width="46.44140625" style="103" customWidth="1"/>
    <col min="14851" max="14851" width="10.109375" style="103" customWidth="1"/>
    <col min="14852" max="14852" width="8.88671875" style="103" customWidth="1"/>
    <col min="14853" max="14853" width="9.33203125" style="103" customWidth="1"/>
    <col min="14854" max="14858" width="16" style="103" customWidth="1"/>
    <col min="14859" max="15104" width="9.109375" style="103"/>
    <col min="15105" max="15105" width="42.44140625" style="103" customWidth="1"/>
    <col min="15106" max="15106" width="46.44140625" style="103" customWidth="1"/>
    <col min="15107" max="15107" width="10.109375" style="103" customWidth="1"/>
    <col min="15108" max="15108" width="8.88671875" style="103" customWidth="1"/>
    <col min="15109" max="15109" width="9.33203125" style="103" customWidth="1"/>
    <col min="15110" max="15114" width="16" style="103" customWidth="1"/>
    <col min="15115" max="15360" width="9.109375" style="103"/>
    <col min="15361" max="15361" width="42.44140625" style="103" customWidth="1"/>
    <col min="15362" max="15362" width="46.44140625" style="103" customWidth="1"/>
    <col min="15363" max="15363" width="10.109375" style="103" customWidth="1"/>
    <col min="15364" max="15364" width="8.88671875" style="103" customWidth="1"/>
    <col min="15365" max="15365" width="9.33203125" style="103" customWidth="1"/>
    <col min="15366" max="15370" width="16" style="103" customWidth="1"/>
    <col min="15371" max="15616" width="9.109375" style="103"/>
    <col min="15617" max="15617" width="42.44140625" style="103" customWidth="1"/>
    <col min="15618" max="15618" width="46.44140625" style="103" customWidth="1"/>
    <col min="15619" max="15619" width="10.109375" style="103" customWidth="1"/>
    <col min="15620" max="15620" width="8.88671875" style="103" customWidth="1"/>
    <col min="15621" max="15621" width="9.33203125" style="103" customWidth="1"/>
    <col min="15622" max="15626" width="16" style="103" customWidth="1"/>
    <col min="15627" max="15872" width="9.109375" style="103"/>
    <col min="15873" max="15873" width="42.44140625" style="103" customWidth="1"/>
    <col min="15874" max="15874" width="46.44140625" style="103" customWidth="1"/>
    <col min="15875" max="15875" width="10.109375" style="103" customWidth="1"/>
    <col min="15876" max="15876" width="8.88671875" style="103" customWidth="1"/>
    <col min="15877" max="15877" width="9.33203125" style="103" customWidth="1"/>
    <col min="15878" max="15882" width="16" style="103" customWidth="1"/>
    <col min="15883" max="16128" width="9.109375" style="103"/>
    <col min="16129" max="16129" width="42.44140625" style="103" customWidth="1"/>
    <col min="16130" max="16130" width="46.44140625" style="103" customWidth="1"/>
    <col min="16131" max="16131" width="10.109375" style="103" customWidth="1"/>
    <col min="16132" max="16132" width="8.88671875" style="103" customWidth="1"/>
    <col min="16133" max="16133" width="9.33203125" style="103" customWidth="1"/>
    <col min="16134" max="16138" width="16" style="103" customWidth="1"/>
    <col min="16139" max="16384" width="9.109375" style="103"/>
  </cols>
  <sheetData>
    <row r="1" spans="1:10" s="87" customFormat="1" ht="21.75" customHeight="1" x14ac:dyDescent="0.3">
      <c r="A1" s="368" t="s">
        <v>383</v>
      </c>
      <c r="B1" s="369"/>
      <c r="C1" s="369"/>
      <c r="D1" s="369"/>
      <c r="E1" s="369"/>
      <c r="F1" s="369"/>
      <c r="G1" s="369"/>
      <c r="H1" s="369"/>
      <c r="I1" s="369"/>
      <c r="J1" s="370"/>
    </row>
    <row r="2" spans="1:10" s="87" customFormat="1" ht="19.5" customHeight="1" x14ac:dyDescent="0.3">
      <c r="A2" s="88" t="s">
        <v>1</v>
      </c>
      <c r="B2" s="89">
        <f>'[1]1'!B2</f>
        <v>0</v>
      </c>
      <c r="C2" s="90"/>
      <c r="D2" s="90"/>
      <c r="E2" s="90"/>
      <c r="F2" s="91" t="s">
        <v>346</v>
      </c>
      <c r="G2" s="91" t="s">
        <v>347</v>
      </c>
      <c r="H2" s="90"/>
      <c r="I2" s="91" t="s">
        <v>348</v>
      </c>
      <c r="J2" s="92"/>
    </row>
    <row r="3" spans="1:10" s="87" customFormat="1" ht="19.5" customHeight="1" x14ac:dyDescent="0.3">
      <c r="A3" s="88" t="s">
        <v>349</v>
      </c>
      <c r="B3" s="93">
        <f>'[1]1'!B3</f>
        <v>0</v>
      </c>
      <c r="C3" s="90"/>
      <c r="D3" s="90"/>
      <c r="E3" s="90"/>
      <c r="F3" s="94"/>
      <c r="G3" s="94"/>
      <c r="H3" s="90"/>
      <c r="I3" s="95">
        <v>2019</v>
      </c>
      <c r="J3" s="92"/>
    </row>
    <row r="4" spans="1:10" s="87" customFormat="1" ht="19.5" customHeight="1" x14ac:dyDescent="0.3">
      <c r="A4" s="88" t="s">
        <v>350</v>
      </c>
      <c r="B4" s="93">
        <f>'[1]1'!B4</f>
        <v>0</v>
      </c>
      <c r="C4" s="90"/>
      <c r="D4" s="90"/>
      <c r="E4" s="90"/>
      <c r="F4" s="90"/>
      <c r="G4" s="90"/>
      <c r="H4" s="90"/>
      <c r="J4" s="92"/>
    </row>
    <row r="5" spans="1:10" s="87" customFormat="1" ht="19.5" customHeight="1" x14ac:dyDescent="0.3">
      <c r="A5" s="88" t="s">
        <v>351</v>
      </c>
      <c r="B5" s="96"/>
      <c r="C5" s="90"/>
      <c r="D5" s="90"/>
      <c r="E5" s="90"/>
      <c r="F5" s="90"/>
      <c r="G5" s="90"/>
      <c r="H5" s="90"/>
      <c r="I5" s="90"/>
      <c r="J5" s="92"/>
    </row>
    <row r="6" spans="1:10" ht="9.75" customHeight="1" x14ac:dyDescent="0.3">
      <c r="A6" s="97"/>
      <c r="B6" s="98"/>
      <c r="C6" s="99"/>
      <c r="D6" s="99"/>
      <c r="E6" s="99"/>
      <c r="F6" s="99"/>
      <c r="G6" s="100"/>
      <c r="H6" s="101"/>
      <c r="I6" s="101"/>
      <c r="J6" s="102"/>
    </row>
    <row r="7" spans="1:10" ht="12.75" customHeight="1" x14ac:dyDescent="0.3">
      <c r="A7" s="371" t="s">
        <v>352</v>
      </c>
      <c r="B7" s="371"/>
      <c r="C7" s="371"/>
      <c r="D7" s="371"/>
      <c r="E7" s="371"/>
      <c r="F7" s="373" t="s">
        <v>353</v>
      </c>
      <c r="G7" s="373"/>
      <c r="H7" s="373"/>
      <c r="I7" s="373"/>
      <c r="J7" s="373"/>
    </row>
    <row r="8" spans="1:10" ht="15.75" customHeight="1" x14ac:dyDescent="0.3">
      <c r="A8" s="372"/>
      <c r="B8" s="372"/>
      <c r="C8" s="372"/>
      <c r="D8" s="372"/>
      <c r="E8" s="372"/>
      <c r="F8" s="104">
        <v>1</v>
      </c>
      <c r="G8" s="104">
        <v>2</v>
      </c>
      <c r="H8" s="104">
        <v>3</v>
      </c>
      <c r="I8" s="104">
        <v>4</v>
      </c>
      <c r="J8" s="104">
        <v>5</v>
      </c>
    </row>
    <row r="9" spans="1:10" ht="15.75" customHeight="1" x14ac:dyDescent="0.3">
      <c r="A9" s="372"/>
      <c r="B9" s="372"/>
      <c r="C9" s="372"/>
      <c r="D9" s="372"/>
      <c r="E9" s="372"/>
      <c r="F9" s="105" t="s">
        <v>354</v>
      </c>
      <c r="G9" s="105" t="s">
        <v>355</v>
      </c>
      <c r="H9" s="106" t="s">
        <v>356</v>
      </c>
      <c r="I9" s="106" t="s">
        <v>357</v>
      </c>
      <c r="J9" s="106" t="s">
        <v>358</v>
      </c>
    </row>
    <row r="10" spans="1:10" ht="4.5" customHeight="1" x14ac:dyDescent="0.3">
      <c r="A10" s="374"/>
      <c r="B10" s="374"/>
      <c r="C10" s="374"/>
      <c r="D10" s="374"/>
      <c r="E10" s="374"/>
      <c r="F10" s="374"/>
      <c r="G10" s="374"/>
      <c r="H10" s="374"/>
      <c r="I10" s="374"/>
      <c r="J10" s="374"/>
    </row>
    <row r="11" spans="1:10" ht="32.25" customHeight="1" x14ac:dyDescent="0.3">
      <c r="A11" s="107" t="s">
        <v>359</v>
      </c>
      <c r="B11" s="107" t="s">
        <v>360</v>
      </c>
      <c r="C11" s="108" t="s">
        <v>361</v>
      </c>
      <c r="D11" s="108" t="s">
        <v>362</v>
      </c>
      <c r="E11" s="108" t="s">
        <v>363</v>
      </c>
      <c r="F11" s="108" t="s">
        <v>364</v>
      </c>
      <c r="G11" s="108" t="s">
        <v>69</v>
      </c>
      <c r="H11" s="108" t="s">
        <v>365</v>
      </c>
      <c r="I11" s="108" t="s">
        <v>366</v>
      </c>
      <c r="J11" s="108" t="s">
        <v>367</v>
      </c>
    </row>
    <row r="12" spans="1:10" ht="72.75" customHeight="1" x14ac:dyDescent="0.3">
      <c r="A12" s="109" t="str">
        <f>'1'!E13</f>
        <v>Ciclo della Programmazione: corretta gestione e programmazione delle risorse finanziarie dell'ente al fine di garantire la qualità dei servizi svolti e il rispetto dei piani e dei programmi della politica</v>
      </c>
      <c r="B12" s="110"/>
      <c r="C12" s="111"/>
      <c r="D12" s="112">
        <f t="shared" ref="D12:D21" si="0">E12/100</f>
        <v>0</v>
      </c>
      <c r="E12" s="113"/>
      <c r="F12" s="114" t="str">
        <f>IF(E12&lt;=20,"X","")</f>
        <v>X</v>
      </c>
      <c r="G12" s="114" t="str">
        <f>IF(AND(E12&gt;20,E12&lt;=50),"X","")</f>
        <v/>
      </c>
      <c r="H12" s="114" t="str">
        <f>IF(AND(E12&gt;50,E12&lt;=70),"X","")</f>
        <v/>
      </c>
      <c r="I12" s="114" t="str">
        <f>IF(AND(E12&gt;70,E12&lt;=90),"X","")</f>
        <v/>
      </c>
      <c r="J12" s="114" t="str">
        <f>IF(AND(E12&gt;90,E12&lt;=100),"X","")</f>
        <v/>
      </c>
    </row>
    <row r="13" spans="1:10" ht="72.75" customHeight="1" x14ac:dyDescent="0.3">
      <c r="A13" s="109" t="str">
        <f>'2'!E13</f>
        <v>Funzionalità organizzativa: garantire il funzionamento dell'organizzazione finalizzato alla gestione dei servizi in una logica di efficienza e l'efficacia dell'azione amministrativa</v>
      </c>
      <c r="B13" s="116"/>
      <c r="C13" s="111"/>
      <c r="D13" s="112">
        <f t="shared" si="0"/>
        <v>0</v>
      </c>
      <c r="E13" s="113"/>
      <c r="F13" s="114" t="str">
        <f t="shared" ref="F13:F21" si="1">IF(E13&lt;=20,"X","")</f>
        <v>X</v>
      </c>
      <c r="G13" s="114" t="str">
        <f t="shared" ref="G13:G21" si="2">IF(AND(E13&gt;20,E13&lt;=50),"X","")</f>
        <v/>
      </c>
      <c r="H13" s="114" t="str">
        <f t="shared" ref="H13:H21" si="3">IF(AND(E13&gt;50,E13&lt;=70),"X","")</f>
        <v/>
      </c>
      <c r="I13" s="114" t="str">
        <f t="shared" ref="I13:I21" si="4">IF(AND(E13&gt;70,E13&lt;=90),"X","")</f>
        <v/>
      </c>
      <c r="J13" s="114" t="str">
        <f t="shared" ref="J13:J21" si="5">IF(AND(E13&gt;90,E13&lt;=100),"X","")</f>
        <v/>
      </c>
    </row>
    <row r="14" spans="1:10" ht="72.75" customHeight="1" x14ac:dyDescent="0.3">
      <c r="A14" s="109" t="str">
        <f>'3'!E13</f>
        <v>Risorse umane: garantire una corretta gestione del personale, secondo principi di legalità, equità e di riconoscimento del merito</v>
      </c>
      <c r="B14" s="116"/>
      <c r="C14" s="113"/>
      <c r="D14" s="112">
        <f t="shared" si="0"/>
        <v>0</v>
      </c>
      <c r="E14" s="113"/>
      <c r="F14" s="114" t="str">
        <f t="shared" si="1"/>
        <v>X</v>
      </c>
      <c r="G14" s="114" t="str">
        <f t="shared" si="2"/>
        <v/>
      </c>
      <c r="H14" s="114" t="str">
        <f t="shared" si="3"/>
        <v/>
      </c>
      <c r="I14" s="114" t="str">
        <f t="shared" si="4"/>
        <v/>
      </c>
      <c r="J14" s="114" t="str">
        <f t="shared" si="5"/>
        <v/>
      </c>
    </row>
    <row r="15" spans="1:10" ht="72.75" customHeight="1" x14ac:dyDescent="0.3">
      <c r="A15" s="109" t="str">
        <f>'4'!E13</f>
        <v>Gestione dei servizi a contatto con il pubblico: garantire la soddisfazione dell'utenza e la pronta risposta alle istanze presentate</v>
      </c>
      <c r="B15" s="116"/>
      <c r="C15" s="113"/>
      <c r="D15" s="112">
        <f t="shared" si="0"/>
        <v>0</v>
      </c>
      <c r="E15" s="113"/>
      <c r="F15" s="114" t="str">
        <f t="shared" si="1"/>
        <v>X</v>
      </c>
      <c r="G15" s="114" t="str">
        <f t="shared" si="2"/>
        <v/>
      </c>
      <c r="H15" s="114" t="str">
        <f t="shared" si="3"/>
        <v/>
      </c>
      <c r="I15" s="114" t="str">
        <f t="shared" si="4"/>
        <v/>
      </c>
      <c r="J15" s="114" t="str">
        <f t="shared" si="5"/>
        <v/>
      </c>
    </row>
    <row r="16" spans="1:10" ht="72.75" customHeight="1" x14ac:dyDescent="0.3">
      <c r="A16" s="109" t="str">
        <f>'5'!E13</f>
        <v>Trasparenza e Anticorruzione: attuazione delle misure previste dalla normativa e dal PTPCT dell'ente in materia di trasparenza e anticorruzione</v>
      </c>
      <c r="B16" s="116"/>
      <c r="C16" s="113"/>
      <c r="D16" s="112">
        <f t="shared" si="0"/>
        <v>0</v>
      </c>
      <c r="E16" s="113"/>
      <c r="F16" s="114" t="str">
        <f t="shared" si="1"/>
        <v>X</v>
      </c>
      <c r="G16" s="114" t="str">
        <f t="shared" si="2"/>
        <v/>
      </c>
      <c r="H16" s="114" t="str">
        <f t="shared" si="3"/>
        <v/>
      </c>
      <c r="I16" s="114" t="str">
        <f t="shared" si="4"/>
        <v/>
      </c>
      <c r="J16" s="114" t="str">
        <f t="shared" si="5"/>
        <v/>
      </c>
    </row>
    <row r="17" spans="1:10" ht="90" customHeight="1" x14ac:dyDescent="0.3">
      <c r="A17" s="109"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7" s="116"/>
      <c r="C17" s="113"/>
      <c r="D17" s="112">
        <f t="shared" si="0"/>
        <v>0</v>
      </c>
      <c r="E17" s="113"/>
      <c r="F17" s="114" t="str">
        <f t="shared" si="1"/>
        <v>X</v>
      </c>
      <c r="G17" s="114" t="str">
        <f t="shared" si="2"/>
        <v/>
      </c>
      <c r="H17" s="114" t="str">
        <f t="shared" si="3"/>
        <v/>
      </c>
      <c r="I17" s="114" t="str">
        <f t="shared" si="4"/>
        <v/>
      </c>
      <c r="J17" s="114" t="str">
        <f t="shared" si="5"/>
        <v/>
      </c>
    </row>
    <row r="18" spans="1:10" ht="96.75" customHeight="1" x14ac:dyDescent="0.3">
      <c r="A18" s="109"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B18" s="109"/>
      <c r="C18" s="113"/>
      <c r="D18" s="112">
        <f t="shared" si="0"/>
        <v>0</v>
      </c>
      <c r="E18" s="113"/>
      <c r="F18" s="114" t="str">
        <f t="shared" si="1"/>
        <v>X</v>
      </c>
      <c r="G18" s="114" t="str">
        <f t="shared" si="2"/>
        <v/>
      </c>
      <c r="H18" s="114" t="str">
        <f t="shared" si="3"/>
        <v/>
      </c>
      <c r="I18" s="114" t="str">
        <f t="shared" si="4"/>
        <v/>
      </c>
      <c r="J18" s="114" t="str">
        <f t="shared" si="5"/>
        <v/>
      </c>
    </row>
    <row r="19" spans="1:10" ht="26.25" hidden="1" customHeight="1" x14ac:dyDescent="0.3">
      <c r="A19" s="116"/>
      <c r="B19" s="116"/>
      <c r="C19" s="113"/>
      <c r="D19" s="112">
        <f t="shared" si="0"/>
        <v>0</v>
      </c>
      <c r="E19" s="113"/>
      <c r="F19" s="114" t="str">
        <f t="shared" si="1"/>
        <v>X</v>
      </c>
      <c r="G19" s="114" t="str">
        <f t="shared" si="2"/>
        <v/>
      </c>
      <c r="H19" s="114" t="str">
        <f t="shared" si="3"/>
        <v/>
      </c>
      <c r="I19" s="114" t="str">
        <f t="shared" si="4"/>
        <v/>
      </c>
      <c r="J19" s="114" t="str">
        <f t="shared" si="5"/>
        <v/>
      </c>
    </row>
    <row r="20" spans="1:10" ht="26.25" hidden="1" customHeight="1" x14ac:dyDescent="0.3">
      <c r="A20" s="116"/>
      <c r="B20" s="116"/>
      <c r="C20" s="113"/>
      <c r="D20" s="112">
        <f t="shared" si="0"/>
        <v>0</v>
      </c>
      <c r="E20" s="113"/>
      <c r="F20" s="114" t="str">
        <f t="shared" si="1"/>
        <v>X</v>
      </c>
      <c r="G20" s="114" t="str">
        <f t="shared" si="2"/>
        <v/>
      </c>
      <c r="H20" s="114" t="str">
        <f t="shared" si="3"/>
        <v/>
      </c>
      <c r="I20" s="114" t="str">
        <f t="shared" si="4"/>
        <v/>
      </c>
      <c r="J20" s="114" t="str">
        <f t="shared" si="5"/>
        <v/>
      </c>
    </row>
    <row r="21" spans="1:10" ht="26.25" hidden="1" customHeight="1" x14ac:dyDescent="0.3">
      <c r="A21" s="116"/>
      <c r="B21" s="116"/>
      <c r="C21" s="113"/>
      <c r="D21" s="112">
        <f t="shared" si="0"/>
        <v>0</v>
      </c>
      <c r="E21" s="113"/>
      <c r="F21" s="114" t="str">
        <f t="shared" si="1"/>
        <v>X</v>
      </c>
      <c r="G21" s="114" t="str">
        <f t="shared" si="2"/>
        <v/>
      </c>
      <c r="H21" s="114" t="str">
        <f t="shared" si="3"/>
        <v/>
      </c>
      <c r="I21" s="114" t="str">
        <f t="shared" si="4"/>
        <v/>
      </c>
      <c r="J21" s="114" t="str">
        <f t="shared" si="5"/>
        <v/>
      </c>
    </row>
    <row r="22" spans="1:10" x14ac:dyDescent="0.3">
      <c r="A22" s="117" t="s">
        <v>368</v>
      </c>
      <c r="B22" s="118" t="str">
        <f>IF(C22=60,"Pesatura Adeguata","Pesatura Inadeguata")</f>
        <v>Pesatura Inadeguata</v>
      </c>
      <c r="C22" s="119">
        <f>SUM(C12:C21)</f>
        <v>0</v>
      </c>
      <c r="D22" s="119"/>
      <c r="E22" s="120" t="e">
        <f>SUM(G22:J22)/C22</f>
        <v>#DIV/0!</v>
      </c>
      <c r="F22" s="121"/>
      <c r="G22" s="122">
        <f>IF(G12="x",C12*D12)+IF(G13="x",C13*D13)+IF(G14="x",C14*D14)+IF(G15="x",C15*D15)+IF(G16="x",C16*D16)+IF(G17="x",C17*D17)+IF(G18="x",C18*D18)+IF(G19="x",C19*D19)+IF(G20="x",C20*D20)+IF(G21="x",C21*D21)</f>
        <v>0</v>
      </c>
      <c r="H22" s="122">
        <f>IF(H12="x",C12*D12)+IF(H13="x",C13*D13)+IF(H14="x",C14*D14)+IF(H15="x",C15*D15)+IF(H16="x",C16*D16)+IF(H17="x",C17*D17)+IF(H18="x",C18*D18)+IF(H19="x",C19*D19)+IF(H20="x",C20*D20)+IF(H21="x",C21*D21)</f>
        <v>0</v>
      </c>
      <c r="I22" s="122">
        <f>IF(I12="x",C12*D12)+IF(I13="x",C13*D13)+IF(I14="x",C14*D14)+IF(I15="x",C15*D15)+IF(I16="x",C16*D16)+IF(I17="x",C17*D17)+IF(I18="x",C18*D18)+IF(I19="x",C19*D19)+IF(I20="x",C20*D20)+IF(I21="x",C21*D21)</f>
        <v>0</v>
      </c>
      <c r="J22" s="122">
        <f>IF(J12="x",C12*D12)+IF(J13="x",C13*D13)+IF(J14="x",C14*D14)+IF(J15="x",C15*D15)+IF(J16="x",C16*D16)+IF(J17="x",C17*D17)+IF(J18="x",C18*D18)+IF(J19="x",C19*D19)+IF(J20="x",C20*D20)+IF(J20="x",C20*D20)</f>
        <v>0</v>
      </c>
    </row>
    <row r="23" spans="1:10" ht="3" customHeight="1" x14ac:dyDescent="0.3">
      <c r="A23" s="374"/>
      <c r="B23" s="375"/>
      <c r="C23" s="375"/>
      <c r="D23" s="123"/>
      <c r="E23" s="374"/>
      <c r="F23" s="375"/>
      <c r="G23" s="375"/>
      <c r="H23" s="374"/>
      <c r="I23" s="375"/>
      <c r="J23" s="375"/>
    </row>
    <row r="24" spans="1:10" ht="42" customHeight="1" x14ac:dyDescent="0.3">
      <c r="A24" s="107" t="s">
        <v>369</v>
      </c>
      <c r="B24" s="107" t="s">
        <v>360</v>
      </c>
      <c r="C24" s="108" t="s">
        <v>361</v>
      </c>
      <c r="D24" s="108" t="s">
        <v>362</v>
      </c>
      <c r="E24" s="108" t="s">
        <v>363</v>
      </c>
      <c r="F24" s="108" t="s">
        <v>364</v>
      </c>
      <c r="G24" s="108" t="s">
        <v>69</v>
      </c>
      <c r="H24" s="108" t="s">
        <v>365</v>
      </c>
      <c r="I24" s="108" t="s">
        <v>366</v>
      </c>
      <c r="J24" s="108" t="s">
        <v>367</v>
      </c>
    </row>
    <row r="25" spans="1:10" s="125" customFormat="1" ht="57" customHeight="1" x14ac:dyDescent="0.3">
      <c r="A25" s="116" t="s">
        <v>449</v>
      </c>
      <c r="B25" s="115"/>
      <c r="C25" s="124"/>
      <c r="D25" s="112">
        <f>E25/100</f>
        <v>0</v>
      </c>
      <c r="E25" s="113"/>
      <c r="F25" s="114" t="str">
        <f t="shared" ref="F25:F35" si="6">IF(E25&lt;=20,"X","")</f>
        <v>X</v>
      </c>
      <c r="G25" s="114" t="str">
        <f t="shared" ref="G25:G35" si="7">IF(AND(E25&gt;20,E25&lt;=50),"X","")</f>
        <v/>
      </c>
      <c r="H25" s="114" t="str">
        <f t="shared" ref="H25:H35" si="8">IF(AND(E25&gt;50,E25&lt;=70),"X","")</f>
        <v/>
      </c>
      <c r="I25" s="114" t="str">
        <f t="shared" ref="I25:I35" si="9">IF(AND(E25&gt;70,E25&lt;=90),"X","")</f>
        <v/>
      </c>
      <c r="J25" s="114" t="str">
        <f>IF(AND(E25&gt;90,E25&lt;=100),"X","")</f>
        <v/>
      </c>
    </row>
    <row r="26" spans="1:10" s="125" customFormat="1" ht="27" customHeight="1" x14ac:dyDescent="0.3">
      <c r="A26" s="116" t="s">
        <v>450</v>
      </c>
      <c r="B26" s="116"/>
      <c r="C26" s="124"/>
      <c r="D26" s="112">
        <f t="shared" ref="D26:D32" si="10">E26/100</f>
        <v>0</v>
      </c>
      <c r="E26" s="113"/>
      <c r="F26" s="114" t="str">
        <f t="shared" si="6"/>
        <v>X</v>
      </c>
      <c r="G26" s="114" t="str">
        <f t="shared" si="7"/>
        <v/>
      </c>
      <c r="H26" s="114" t="str">
        <f t="shared" si="8"/>
        <v/>
      </c>
      <c r="I26" s="114" t="str">
        <f t="shared" si="9"/>
        <v/>
      </c>
      <c r="J26" s="114" t="str">
        <f t="shared" ref="J26:J32" si="11">IF(AND(E26&gt;90,E26&lt;=100),"X","")</f>
        <v/>
      </c>
    </row>
    <row r="27" spans="1:10" s="125" customFormat="1" ht="27" customHeight="1" x14ac:dyDescent="0.3">
      <c r="A27" s="116" t="s">
        <v>451</v>
      </c>
      <c r="B27" s="116"/>
      <c r="C27" s="124"/>
      <c r="D27" s="112">
        <f t="shared" si="10"/>
        <v>0</v>
      </c>
      <c r="E27" s="113"/>
      <c r="F27" s="114" t="str">
        <f t="shared" si="6"/>
        <v>X</v>
      </c>
      <c r="G27" s="114" t="str">
        <f t="shared" si="7"/>
        <v/>
      </c>
      <c r="H27" s="114" t="str">
        <f t="shared" si="8"/>
        <v/>
      </c>
      <c r="I27" s="114" t="str">
        <f t="shared" si="9"/>
        <v/>
      </c>
      <c r="J27" s="114" t="str">
        <f t="shared" si="11"/>
        <v/>
      </c>
    </row>
    <row r="28" spans="1:10" s="125" customFormat="1" ht="27" customHeight="1" x14ac:dyDescent="0.3">
      <c r="A28" s="116" t="s">
        <v>452</v>
      </c>
      <c r="B28" s="116"/>
      <c r="C28" s="124"/>
      <c r="D28" s="112">
        <f t="shared" si="10"/>
        <v>0</v>
      </c>
      <c r="E28" s="113"/>
      <c r="F28" s="114" t="str">
        <f t="shared" si="6"/>
        <v>X</v>
      </c>
      <c r="G28" s="114" t="str">
        <f t="shared" si="7"/>
        <v/>
      </c>
      <c r="H28" s="114" t="str">
        <f t="shared" si="8"/>
        <v/>
      </c>
      <c r="I28" s="114" t="str">
        <f t="shared" si="9"/>
        <v/>
      </c>
      <c r="J28" s="114" t="str">
        <f t="shared" si="11"/>
        <v/>
      </c>
    </row>
    <row r="29" spans="1:10" s="125" customFormat="1" ht="27" customHeight="1" x14ac:dyDescent="0.3">
      <c r="A29" s="116"/>
      <c r="B29" s="116"/>
      <c r="C29" s="126"/>
      <c r="D29" s="112">
        <f t="shared" si="10"/>
        <v>0</v>
      </c>
      <c r="E29" s="113"/>
      <c r="F29" s="114" t="str">
        <f t="shared" si="6"/>
        <v>X</v>
      </c>
      <c r="G29" s="114" t="str">
        <f t="shared" si="7"/>
        <v/>
      </c>
      <c r="H29" s="114" t="str">
        <f t="shared" si="8"/>
        <v/>
      </c>
      <c r="I29" s="114" t="str">
        <f t="shared" si="9"/>
        <v/>
      </c>
      <c r="J29" s="114" t="str">
        <f t="shared" si="11"/>
        <v/>
      </c>
    </row>
    <row r="30" spans="1:10" s="125" customFormat="1" ht="27" customHeight="1" x14ac:dyDescent="0.3">
      <c r="A30" s="116"/>
      <c r="B30" s="116"/>
      <c r="C30" s="126"/>
      <c r="D30" s="112">
        <f t="shared" si="10"/>
        <v>0</v>
      </c>
      <c r="E30" s="113"/>
      <c r="F30" s="114" t="str">
        <f t="shared" si="6"/>
        <v>X</v>
      </c>
      <c r="G30" s="114" t="str">
        <f t="shared" si="7"/>
        <v/>
      </c>
      <c r="H30" s="114" t="str">
        <f t="shared" si="8"/>
        <v/>
      </c>
      <c r="I30" s="114" t="str">
        <f t="shared" si="9"/>
        <v/>
      </c>
      <c r="J30" s="114" t="str">
        <f t="shared" si="11"/>
        <v/>
      </c>
    </row>
    <row r="31" spans="1:10" s="125" customFormat="1" ht="27" customHeight="1" x14ac:dyDescent="0.3">
      <c r="A31" s="116"/>
      <c r="B31" s="116"/>
      <c r="C31" s="126"/>
      <c r="D31" s="112">
        <f t="shared" si="10"/>
        <v>0</v>
      </c>
      <c r="E31" s="113"/>
      <c r="F31" s="114" t="str">
        <f t="shared" si="6"/>
        <v>X</v>
      </c>
      <c r="G31" s="114" t="str">
        <f t="shared" si="7"/>
        <v/>
      </c>
      <c r="H31" s="114" t="str">
        <f t="shared" si="8"/>
        <v/>
      </c>
      <c r="I31" s="114" t="str">
        <f t="shared" si="9"/>
        <v/>
      </c>
      <c r="J31" s="114" t="str">
        <f t="shared" si="11"/>
        <v/>
      </c>
    </row>
    <row r="32" spans="1:10" s="125" customFormat="1" ht="27" customHeight="1" x14ac:dyDescent="0.3">
      <c r="A32" s="116"/>
      <c r="B32" s="116"/>
      <c r="C32" s="126"/>
      <c r="D32" s="112">
        <f t="shared" si="10"/>
        <v>0</v>
      </c>
      <c r="E32" s="113"/>
      <c r="F32" s="114" t="str">
        <f t="shared" si="6"/>
        <v>X</v>
      </c>
      <c r="G32" s="114" t="str">
        <f t="shared" si="7"/>
        <v/>
      </c>
      <c r="H32" s="114" t="str">
        <f t="shared" si="8"/>
        <v/>
      </c>
      <c r="I32" s="114" t="str">
        <f t="shared" si="9"/>
        <v/>
      </c>
      <c r="J32" s="114" t="str">
        <f t="shared" si="11"/>
        <v/>
      </c>
    </row>
    <row r="33" spans="1:11" ht="42" customHeight="1" x14ac:dyDescent="0.3">
      <c r="A33" s="104" t="s">
        <v>370</v>
      </c>
      <c r="B33" s="104" t="s">
        <v>371</v>
      </c>
      <c r="C33" s="108" t="s">
        <v>361</v>
      </c>
      <c r="D33" s="108" t="s">
        <v>362</v>
      </c>
      <c r="E33" s="108" t="s">
        <v>363</v>
      </c>
      <c r="F33" s="127" t="s">
        <v>372</v>
      </c>
      <c r="G33" s="127" t="s">
        <v>373</v>
      </c>
      <c r="H33" s="127" t="s">
        <v>374</v>
      </c>
      <c r="I33" s="127" t="s">
        <v>375</v>
      </c>
      <c r="J33" s="127" t="s">
        <v>376</v>
      </c>
    </row>
    <row r="34" spans="1:11" s="125" customFormat="1" ht="18.75" customHeight="1" x14ac:dyDescent="0.3">
      <c r="A34" s="116"/>
      <c r="B34" s="116"/>
      <c r="C34" s="126"/>
      <c r="D34" s="112">
        <f>E34/100</f>
        <v>0</v>
      </c>
      <c r="E34" s="113"/>
      <c r="F34" s="114" t="str">
        <f t="shared" si="6"/>
        <v>X</v>
      </c>
      <c r="G34" s="114" t="str">
        <f t="shared" si="7"/>
        <v/>
      </c>
      <c r="H34" s="114" t="str">
        <f t="shared" si="8"/>
        <v/>
      </c>
      <c r="I34" s="114" t="str">
        <f t="shared" si="9"/>
        <v/>
      </c>
      <c r="J34" s="114" t="str">
        <f t="shared" ref="J34:J40" si="12">IF(AND(E34&gt;90,E34&lt;=100),"X","")</f>
        <v/>
      </c>
    </row>
    <row r="35" spans="1:11" s="125" customFormat="1" ht="18.75" customHeight="1" x14ac:dyDescent="0.3">
      <c r="A35" s="116"/>
      <c r="B35" s="116"/>
      <c r="C35" s="126"/>
      <c r="D35" s="112">
        <f t="shared" ref="D35:D40" si="13">E35/100</f>
        <v>0</v>
      </c>
      <c r="E35" s="113"/>
      <c r="F35" s="114" t="str">
        <f t="shared" si="6"/>
        <v>X</v>
      </c>
      <c r="G35" s="114" t="str">
        <f t="shared" si="7"/>
        <v/>
      </c>
      <c r="H35" s="114" t="str">
        <f t="shared" si="8"/>
        <v/>
      </c>
      <c r="I35" s="114" t="str">
        <f t="shared" si="9"/>
        <v/>
      </c>
      <c r="J35" s="114" t="str">
        <f t="shared" si="12"/>
        <v/>
      </c>
    </row>
    <row r="36" spans="1:11" s="125" customFormat="1" ht="18.75" customHeight="1" x14ac:dyDescent="0.3">
      <c r="A36" s="116"/>
      <c r="B36" s="116"/>
      <c r="C36" s="126"/>
      <c r="D36" s="112">
        <f t="shared" si="13"/>
        <v>0</v>
      </c>
      <c r="E36" s="113"/>
      <c r="F36" s="114" t="str">
        <f>IF(E36&lt;=20,"X","")</f>
        <v>X</v>
      </c>
      <c r="G36" s="114" t="str">
        <f>IF(AND(E36&gt;20,E36&lt;=50),"X","")</f>
        <v/>
      </c>
      <c r="H36" s="114" t="str">
        <f>IF(AND(E36&gt;50,E36&lt;=70),"X","")</f>
        <v/>
      </c>
      <c r="I36" s="114" t="str">
        <f>IF(AND(E36&gt;70,E36&lt;=90),"X","")</f>
        <v/>
      </c>
      <c r="J36" s="114" t="str">
        <f t="shared" si="12"/>
        <v/>
      </c>
    </row>
    <row r="37" spans="1:11" s="125" customFormat="1" ht="18.75" customHeight="1" x14ac:dyDescent="0.3">
      <c r="A37" s="116"/>
      <c r="B37" s="116"/>
      <c r="C37" s="126"/>
      <c r="D37" s="112">
        <f t="shared" si="13"/>
        <v>0</v>
      </c>
      <c r="E37" s="113"/>
      <c r="F37" s="114" t="str">
        <f>IF(E37&lt;=20,"X","")</f>
        <v>X</v>
      </c>
      <c r="G37" s="114" t="str">
        <f>IF(AND(E37&gt;20,E37&lt;=50),"X","")</f>
        <v/>
      </c>
      <c r="H37" s="114" t="str">
        <f>IF(AND(E37&gt;50,E37&lt;=70),"X","")</f>
        <v/>
      </c>
      <c r="I37" s="114" t="str">
        <f>IF(AND(E37&gt;70,E37&lt;=90),"X","")</f>
        <v/>
      </c>
      <c r="J37" s="114" t="str">
        <f t="shared" si="12"/>
        <v/>
      </c>
    </row>
    <row r="38" spans="1:11" s="125" customFormat="1" ht="18.75" customHeight="1" x14ac:dyDescent="0.3">
      <c r="A38" s="116"/>
      <c r="B38" s="116"/>
      <c r="C38" s="126"/>
      <c r="D38" s="112">
        <f t="shared" si="13"/>
        <v>0</v>
      </c>
      <c r="E38" s="113"/>
      <c r="F38" s="114" t="str">
        <f>IF(E38&lt;=20,"X","")</f>
        <v>X</v>
      </c>
      <c r="G38" s="114" t="str">
        <f>IF(AND(E38&gt;20,E38&lt;=50),"X","")</f>
        <v/>
      </c>
      <c r="H38" s="114" t="str">
        <f>IF(AND(E38&gt;50,E38&lt;=70),"X","")</f>
        <v/>
      </c>
      <c r="I38" s="114" t="str">
        <f>IF(AND(E38&gt;70,E38&lt;=90),"X","")</f>
        <v/>
      </c>
      <c r="J38" s="114" t="str">
        <f t="shared" si="12"/>
        <v/>
      </c>
    </row>
    <row r="39" spans="1:11" s="125" customFormat="1" ht="18.75" customHeight="1" x14ac:dyDescent="0.3">
      <c r="A39" s="116"/>
      <c r="B39" s="116"/>
      <c r="C39" s="126"/>
      <c r="D39" s="112">
        <f t="shared" si="13"/>
        <v>0</v>
      </c>
      <c r="E39" s="113"/>
      <c r="F39" s="114" t="str">
        <f>IF(E39&lt;=20,"X","")</f>
        <v>X</v>
      </c>
      <c r="G39" s="114" t="str">
        <f>IF(AND(E39&gt;20,E39&lt;=50),"X","")</f>
        <v/>
      </c>
      <c r="H39" s="114" t="str">
        <f>IF(AND(E39&gt;50,E39&lt;=70),"X","")</f>
        <v/>
      </c>
      <c r="I39" s="114" t="str">
        <f>IF(AND(E39&gt;70,E39&lt;=90),"X","")</f>
        <v/>
      </c>
      <c r="J39" s="114" t="str">
        <f t="shared" si="12"/>
        <v/>
      </c>
    </row>
    <row r="40" spans="1:11" s="125" customFormat="1" ht="18.75" customHeight="1" x14ac:dyDescent="0.3">
      <c r="A40" s="116"/>
      <c r="B40" s="116"/>
      <c r="C40" s="126"/>
      <c r="D40" s="112">
        <f t="shared" si="13"/>
        <v>0</v>
      </c>
      <c r="E40" s="113"/>
      <c r="F40" s="114" t="str">
        <f>IF(E40&lt;=20,"X","")</f>
        <v>X</v>
      </c>
      <c r="G40" s="114" t="str">
        <f>IF(AND(E40&gt;20,E40&lt;=50),"X","")</f>
        <v/>
      </c>
      <c r="H40" s="114" t="str">
        <f>IF(AND(E40&gt;50,E40&lt;=70),"X","")</f>
        <v/>
      </c>
      <c r="I40" s="114" t="str">
        <f>IF(AND(E40&gt;70,E40&lt;=90),"X","")</f>
        <v/>
      </c>
      <c r="J40" s="114" t="str">
        <f t="shared" si="12"/>
        <v/>
      </c>
    </row>
    <row r="41" spans="1:11" ht="26.4" x14ac:dyDescent="0.3">
      <c r="A41" s="117" t="s">
        <v>377</v>
      </c>
      <c r="B41" s="118" t="str">
        <f>IF(C41=40,"Pesatura Adeguata","Pesatura Inadeguata")</f>
        <v>Pesatura Inadeguata</v>
      </c>
      <c r="C41" s="126">
        <f>SUM(C25:C36)</f>
        <v>0</v>
      </c>
      <c r="D41" s="104"/>
      <c r="E41" s="120" t="e">
        <f>SUM(G41:J41)/C41</f>
        <v>#DIV/0!</v>
      </c>
      <c r="F41" s="128"/>
      <c r="G41" s="129">
        <f>IF(G25="x",C25*D25)+IF(G26="x",C26*D26)+IF(G27="x",C27*D27)+IF(G28="x",C28*D28)+IF(G29="x",C29*D29)+IF(G30="x",C30*D30)+IF(G31="x",C31*D31)+IF(G32="x",C32*D32)+IF(G34="x",C34*D34)+IF(G35="x",C35*D35)+IF(G36="x",C36*D36)+IF(G37="x",C37*D37)+IF(G38="x",C38*D38)+IF(G39="x",C39*D39)+IF(G40="x",C40*D40)</f>
        <v>0</v>
      </c>
      <c r="H41" s="129">
        <f>IF(H25="x",C25*D25)+IF(H26="x",C26*D26)+IF(H27="x",C27*D27)+IF(H28="x",C28*D28)+IF(H29="x",C29*D29)+IF(H30="x",C30*D30)+IF(H31="x",C31*D31)+IF(H32="x",C32*D32)+IF(H34="x",C34*D34)+IF(H35="x",C35*D35)+IF(H36="x",C36*D36)+IF(H37="x",C37*D37)+IF(H38="x",C38*D38)+IF(H39="x",C39*D39)+IF(H40="x",C40*D40)</f>
        <v>0</v>
      </c>
      <c r="I41" s="129">
        <f>IF(I25="x",C25*D25)+IF(I26="x",C26*D26)+IF(I27="x",C27*D27)+IF(I28="x",C28*D28)+IF(I29="x",C29*D29)+IF(I30="x",C30*D30)+IF(I31="x",C31*D31)+IF(I32="x",C32*D32)+IF(I34="x",C34*D34)+IF(I35="x",C35*D35)+IF(I36="x",C36*D36)+IF(I37="x",C37*D37)+IF(I38="x",C38*D38)+IF(I39="x",C39*D39)+IF(I40="x",C40*D40)</f>
        <v>0</v>
      </c>
      <c r="J41" s="129">
        <f>IF(J25="x",C25*D25)+IF(J26="x",C26*D26)+IF(J27="x",C27*D27)+IF(J28="x",C28*D28)+IF(J29="x",C29*D29)+IF(J30="x",C30*D30)+IF(J31="x",C31*D31)+IF(J32="x",C32*D32)+IF(J34="x",C34*D34)+IF(J35="x",C35*D35)+IF(J36="x",C36*D36)+IF(J37="x",C37*D37)+IF(J38="x",C38*D38)+IF(J39="x",C39*D39)+IF(J40="x",C40*D40)</f>
        <v>0</v>
      </c>
    </row>
    <row r="42" spans="1:11" s="137" customFormat="1" ht="18" customHeight="1" x14ac:dyDescent="0.3">
      <c r="A42" s="130"/>
      <c r="B42" s="131"/>
      <c r="C42" s="132"/>
      <c r="D42" s="132" t="s">
        <v>378</v>
      </c>
      <c r="E42" s="133"/>
      <c r="F42" s="134"/>
      <c r="G42" s="134"/>
      <c r="H42" s="134"/>
      <c r="I42" s="134"/>
      <c r="J42" s="135"/>
      <c r="K42" s="136"/>
    </row>
    <row r="43" spans="1:11" ht="16.5" customHeight="1" x14ac:dyDescent="0.3">
      <c r="A43" s="364" t="s">
        <v>379</v>
      </c>
      <c r="B43" s="365"/>
      <c r="C43" s="119">
        <f>SUM(G22:J22)</f>
        <v>0</v>
      </c>
      <c r="D43" s="138">
        <f>C43/60</f>
        <v>0</v>
      </c>
      <c r="E43" s="139"/>
      <c r="F43" s="140"/>
      <c r="G43" s="140"/>
      <c r="H43" s="140"/>
      <c r="I43" s="140"/>
      <c r="J43" s="141"/>
      <c r="K43" s="142"/>
    </row>
    <row r="44" spans="1:11" ht="17.25" customHeight="1" x14ac:dyDescent="0.3">
      <c r="A44" s="143" t="s">
        <v>212</v>
      </c>
      <c r="B44" s="144"/>
      <c r="C44" s="145"/>
      <c r="D44" s="145"/>
      <c r="E44" s="366" t="s">
        <v>380</v>
      </c>
      <c r="F44" s="366"/>
      <c r="G44" s="367"/>
      <c r="H44" s="146">
        <f>(C43+C45)</f>
        <v>0</v>
      </c>
      <c r="I44" s="145" t="s">
        <v>381</v>
      </c>
      <c r="J44" s="147"/>
      <c r="K44" s="142"/>
    </row>
    <row r="45" spans="1:11" ht="16.5" customHeight="1" x14ac:dyDescent="0.3">
      <c r="A45" s="364" t="s">
        <v>382</v>
      </c>
      <c r="B45" s="365"/>
      <c r="C45" s="119">
        <f>SUM(F41:J41)</f>
        <v>0</v>
      </c>
      <c r="D45" s="138" t="s">
        <v>378</v>
      </c>
      <c r="E45" s="139"/>
      <c r="F45" s="140"/>
      <c r="G45" s="140"/>
      <c r="H45" s="140"/>
      <c r="I45" s="140"/>
      <c r="J45" s="141"/>
      <c r="K45" s="142"/>
    </row>
    <row r="46" spans="1:11" ht="26.25" customHeight="1" x14ac:dyDescent="0.3">
      <c r="A46" s="148"/>
      <c r="B46" s="149"/>
      <c r="C46" s="149"/>
      <c r="D46" s="149"/>
      <c r="E46" s="150"/>
      <c r="F46" s="151"/>
      <c r="G46" s="151"/>
      <c r="H46" s="151"/>
      <c r="I46" s="151"/>
      <c r="J46" s="152"/>
      <c r="K46" s="142"/>
    </row>
  </sheetData>
  <mergeCells count="10">
    <mergeCell ref="A43:B43"/>
    <mergeCell ref="E44:G44"/>
    <mergeCell ref="A45:B45"/>
    <mergeCell ref="A1:J1"/>
    <mergeCell ref="A7:E9"/>
    <mergeCell ref="F7:J7"/>
    <mergeCell ref="A10:J10"/>
    <mergeCell ref="A23:C23"/>
    <mergeCell ref="E23:G23"/>
    <mergeCell ref="H23:J23"/>
  </mergeCells>
  <conditionalFormatting sqref="B22 B41:B42">
    <cfRule type="cellIs" dxfId="119" priority="31" stopIfTrue="1" operator="equal">
      <formula>"Pesatura Inadeguata"</formula>
    </cfRule>
  </conditionalFormatting>
  <conditionalFormatting sqref="F12">
    <cfRule type="cellIs" dxfId="118" priority="30" stopIfTrue="1" operator="equal">
      <formula>"x"</formula>
    </cfRule>
  </conditionalFormatting>
  <conditionalFormatting sqref="G12">
    <cfRule type="cellIs" dxfId="117" priority="27" stopIfTrue="1" operator="equal">
      <formula>"x"</formula>
    </cfRule>
    <cfRule type="cellIs" dxfId="116" priority="29" stopIfTrue="1" operator="equal">
      <formula>"x"</formula>
    </cfRule>
  </conditionalFormatting>
  <conditionalFormatting sqref="H12">
    <cfRule type="cellIs" dxfId="115" priority="28" stopIfTrue="1" operator="equal">
      <formula>"x"</formula>
    </cfRule>
  </conditionalFormatting>
  <conditionalFormatting sqref="I12">
    <cfRule type="cellIs" dxfId="114" priority="26" stopIfTrue="1" operator="equal">
      <formula>"x"</formula>
    </cfRule>
  </conditionalFormatting>
  <conditionalFormatting sqref="J12">
    <cfRule type="cellIs" dxfId="113" priority="25" stopIfTrue="1" operator="equal">
      <formula>"x"</formula>
    </cfRule>
  </conditionalFormatting>
  <conditionalFormatting sqref="F13">
    <cfRule type="cellIs" dxfId="112" priority="24" stopIfTrue="1" operator="equal">
      <formula>"x"</formula>
    </cfRule>
  </conditionalFormatting>
  <conditionalFormatting sqref="G13">
    <cfRule type="cellIs" dxfId="111" priority="21" stopIfTrue="1" operator="equal">
      <formula>"x"</formula>
    </cfRule>
    <cfRule type="cellIs" dxfId="110" priority="23" stopIfTrue="1" operator="equal">
      <formula>"x"</formula>
    </cfRule>
  </conditionalFormatting>
  <conditionalFormatting sqref="H13">
    <cfRule type="cellIs" dxfId="109" priority="22" stopIfTrue="1" operator="equal">
      <formula>"x"</formula>
    </cfRule>
  </conditionalFormatting>
  <conditionalFormatting sqref="I13">
    <cfRule type="cellIs" dxfId="108" priority="20" stopIfTrue="1" operator="equal">
      <formula>"x"</formula>
    </cfRule>
  </conditionalFormatting>
  <conditionalFormatting sqref="J13">
    <cfRule type="cellIs" dxfId="107" priority="19" stopIfTrue="1" operator="equal">
      <formula>"x"</formula>
    </cfRule>
  </conditionalFormatting>
  <conditionalFormatting sqref="F25:F32">
    <cfRule type="cellIs" dxfId="106" priority="18" stopIfTrue="1" operator="equal">
      <formula>"x"</formula>
    </cfRule>
  </conditionalFormatting>
  <conditionalFormatting sqref="G25:G32">
    <cfRule type="cellIs" dxfId="105" priority="15" stopIfTrue="1" operator="equal">
      <formula>"x"</formula>
    </cfRule>
    <cfRule type="cellIs" dxfId="104" priority="17" stopIfTrue="1" operator="equal">
      <formula>"x"</formula>
    </cfRule>
  </conditionalFormatting>
  <conditionalFormatting sqref="H25:H32">
    <cfRule type="cellIs" dxfId="103" priority="16" stopIfTrue="1" operator="equal">
      <formula>"x"</formula>
    </cfRule>
  </conditionalFormatting>
  <conditionalFormatting sqref="I25:I32">
    <cfRule type="cellIs" dxfId="102" priority="14" stopIfTrue="1" operator="equal">
      <formula>"x"</formula>
    </cfRule>
  </conditionalFormatting>
  <conditionalFormatting sqref="J25:J32">
    <cfRule type="cellIs" dxfId="101" priority="13" stopIfTrue="1" operator="equal">
      <formula>"x"</formula>
    </cfRule>
  </conditionalFormatting>
  <conditionalFormatting sqref="F34:F40">
    <cfRule type="cellIs" dxfId="100" priority="12" stopIfTrue="1" operator="equal">
      <formula>"x"</formula>
    </cfRule>
  </conditionalFormatting>
  <conditionalFormatting sqref="G34:G40">
    <cfRule type="cellIs" dxfId="99" priority="9" stopIfTrue="1" operator="equal">
      <formula>"x"</formula>
    </cfRule>
    <cfRule type="cellIs" dxfId="98" priority="11" stopIfTrue="1" operator="equal">
      <formula>"x"</formula>
    </cfRule>
  </conditionalFormatting>
  <conditionalFormatting sqref="H34:H40">
    <cfRule type="cellIs" dxfId="97" priority="10" stopIfTrue="1" operator="equal">
      <formula>"x"</formula>
    </cfRule>
  </conditionalFormatting>
  <conditionalFormatting sqref="I34:I40">
    <cfRule type="cellIs" dxfId="96" priority="8" stopIfTrue="1" operator="equal">
      <formula>"x"</formula>
    </cfRule>
  </conditionalFormatting>
  <conditionalFormatting sqref="J34:J40">
    <cfRule type="cellIs" dxfId="95" priority="7" stopIfTrue="1" operator="equal">
      <formula>"x"</formula>
    </cfRule>
  </conditionalFormatting>
  <conditionalFormatting sqref="F14:F21">
    <cfRule type="cellIs" dxfId="94" priority="6" stopIfTrue="1" operator="equal">
      <formula>"x"</formula>
    </cfRule>
  </conditionalFormatting>
  <conditionalFormatting sqref="G14:G21">
    <cfRule type="cellIs" dxfId="93" priority="3" stopIfTrue="1" operator="equal">
      <formula>"x"</formula>
    </cfRule>
    <cfRule type="cellIs" dxfId="92" priority="5" stopIfTrue="1" operator="equal">
      <formula>"x"</formula>
    </cfRule>
  </conditionalFormatting>
  <conditionalFormatting sqref="H14:H21">
    <cfRule type="cellIs" dxfId="91" priority="4" stopIfTrue="1" operator="equal">
      <formula>"x"</formula>
    </cfRule>
  </conditionalFormatting>
  <conditionalFormatting sqref="I14:I21">
    <cfRule type="cellIs" dxfId="90" priority="2" stopIfTrue="1" operator="equal">
      <formula>"x"</formula>
    </cfRule>
  </conditionalFormatting>
  <conditionalFormatting sqref="J14:J21">
    <cfRule type="cellIs" dxfId="89" priority="1" stopIfTrue="1" operator="equal">
      <formula>"x"</formula>
    </cfRule>
  </conditionalFormatting>
  <dataValidations count="2">
    <dataValidation type="list" allowBlank="1" showInputMessage="1" showErrorMessage="1" sqref="B33:B40 IX33:IX40 ST33:ST40 ACP33:ACP40 AML33:AML40 AWH33:AWH40 BGD33:BGD40 BPZ33:BPZ40 BZV33:BZV40 CJR33:CJR40 CTN33:CTN40 DDJ33:DDJ40 DNF33:DNF40 DXB33:DXB40 EGX33:EGX40 EQT33:EQT40 FAP33:FAP40 FKL33:FKL40 FUH33:FUH40 GED33:GED40 GNZ33:GNZ40 GXV33:GXV40 HHR33:HHR40 HRN33:HRN40 IBJ33:IBJ40 ILF33:ILF40 IVB33:IVB40 JEX33:JEX40 JOT33:JOT40 JYP33:JYP40 KIL33:KIL40 KSH33:KSH40 LCD33:LCD40 LLZ33:LLZ40 LVV33:LVV40 MFR33:MFR40 MPN33:MPN40 MZJ33:MZJ40 NJF33:NJF40 NTB33:NTB40 OCX33:OCX40 OMT33:OMT40 OWP33:OWP40 PGL33:PGL40 PQH33:PQH40 QAD33:QAD40 QJZ33:QJZ40 QTV33:QTV40 RDR33:RDR40 RNN33:RNN40 RXJ33:RXJ40 SHF33:SHF40 SRB33:SRB40 TAX33:TAX40 TKT33:TKT40 TUP33:TUP40 UEL33:UEL40 UOH33:UOH40 UYD33:UYD40 VHZ33:VHZ40 VRV33:VRV40 WBR33:WBR40 WLN33:WLN40 WVJ33:WVJ40 B65569:B65576 IX65569:IX65576 ST65569:ST65576 ACP65569:ACP65576 AML65569:AML65576 AWH65569:AWH65576 BGD65569:BGD65576 BPZ65569:BPZ65576 BZV65569:BZV65576 CJR65569:CJR65576 CTN65569:CTN65576 DDJ65569:DDJ65576 DNF65569:DNF65576 DXB65569:DXB65576 EGX65569:EGX65576 EQT65569:EQT65576 FAP65569:FAP65576 FKL65569:FKL65576 FUH65569:FUH65576 GED65569:GED65576 GNZ65569:GNZ65576 GXV65569:GXV65576 HHR65569:HHR65576 HRN65569:HRN65576 IBJ65569:IBJ65576 ILF65569:ILF65576 IVB65569:IVB65576 JEX65569:JEX65576 JOT65569:JOT65576 JYP65569:JYP65576 KIL65569:KIL65576 KSH65569:KSH65576 LCD65569:LCD65576 LLZ65569:LLZ65576 LVV65569:LVV65576 MFR65569:MFR65576 MPN65569:MPN65576 MZJ65569:MZJ65576 NJF65569:NJF65576 NTB65569:NTB65576 OCX65569:OCX65576 OMT65569:OMT65576 OWP65569:OWP65576 PGL65569:PGL65576 PQH65569:PQH65576 QAD65569:QAD65576 QJZ65569:QJZ65576 QTV65569:QTV65576 RDR65569:RDR65576 RNN65569:RNN65576 RXJ65569:RXJ65576 SHF65569:SHF65576 SRB65569:SRB65576 TAX65569:TAX65576 TKT65569:TKT65576 TUP65569:TUP65576 UEL65569:UEL65576 UOH65569:UOH65576 UYD65569:UYD65576 VHZ65569:VHZ65576 VRV65569:VRV65576 WBR65569:WBR65576 WLN65569:WLN65576 WVJ65569:WVJ65576 B131105:B131112 IX131105:IX131112 ST131105:ST131112 ACP131105:ACP131112 AML131105:AML131112 AWH131105:AWH131112 BGD131105:BGD131112 BPZ131105:BPZ131112 BZV131105:BZV131112 CJR131105:CJR131112 CTN131105:CTN131112 DDJ131105:DDJ131112 DNF131105:DNF131112 DXB131105:DXB131112 EGX131105:EGX131112 EQT131105:EQT131112 FAP131105:FAP131112 FKL131105:FKL131112 FUH131105:FUH131112 GED131105:GED131112 GNZ131105:GNZ131112 GXV131105:GXV131112 HHR131105:HHR131112 HRN131105:HRN131112 IBJ131105:IBJ131112 ILF131105:ILF131112 IVB131105:IVB131112 JEX131105:JEX131112 JOT131105:JOT131112 JYP131105:JYP131112 KIL131105:KIL131112 KSH131105:KSH131112 LCD131105:LCD131112 LLZ131105:LLZ131112 LVV131105:LVV131112 MFR131105:MFR131112 MPN131105:MPN131112 MZJ131105:MZJ131112 NJF131105:NJF131112 NTB131105:NTB131112 OCX131105:OCX131112 OMT131105:OMT131112 OWP131105:OWP131112 PGL131105:PGL131112 PQH131105:PQH131112 QAD131105:QAD131112 QJZ131105:QJZ131112 QTV131105:QTV131112 RDR131105:RDR131112 RNN131105:RNN131112 RXJ131105:RXJ131112 SHF131105:SHF131112 SRB131105:SRB131112 TAX131105:TAX131112 TKT131105:TKT131112 TUP131105:TUP131112 UEL131105:UEL131112 UOH131105:UOH131112 UYD131105:UYD131112 VHZ131105:VHZ131112 VRV131105:VRV131112 WBR131105:WBR131112 WLN131105:WLN131112 WVJ131105:WVJ131112 B196641:B196648 IX196641:IX196648 ST196641:ST196648 ACP196641:ACP196648 AML196641:AML196648 AWH196641:AWH196648 BGD196641:BGD196648 BPZ196641:BPZ196648 BZV196641:BZV196648 CJR196641:CJR196648 CTN196641:CTN196648 DDJ196641:DDJ196648 DNF196641:DNF196648 DXB196641:DXB196648 EGX196641:EGX196648 EQT196641:EQT196648 FAP196641:FAP196648 FKL196641:FKL196648 FUH196641:FUH196648 GED196641:GED196648 GNZ196641:GNZ196648 GXV196641:GXV196648 HHR196641:HHR196648 HRN196641:HRN196648 IBJ196641:IBJ196648 ILF196641:ILF196648 IVB196641:IVB196648 JEX196641:JEX196648 JOT196641:JOT196648 JYP196641:JYP196648 KIL196641:KIL196648 KSH196641:KSH196648 LCD196641:LCD196648 LLZ196641:LLZ196648 LVV196641:LVV196648 MFR196641:MFR196648 MPN196641:MPN196648 MZJ196641:MZJ196648 NJF196641:NJF196648 NTB196641:NTB196648 OCX196641:OCX196648 OMT196641:OMT196648 OWP196641:OWP196648 PGL196641:PGL196648 PQH196641:PQH196648 QAD196641:QAD196648 QJZ196641:QJZ196648 QTV196641:QTV196648 RDR196641:RDR196648 RNN196641:RNN196648 RXJ196641:RXJ196648 SHF196641:SHF196648 SRB196641:SRB196648 TAX196641:TAX196648 TKT196641:TKT196648 TUP196641:TUP196648 UEL196641:UEL196648 UOH196641:UOH196648 UYD196641:UYD196648 VHZ196641:VHZ196648 VRV196641:VRV196648 WBR196641:WBR196648 WLN196641:WLN196648 WVJ196641:WVJ196648 B262177:B262184 IX262177:IX262184 ST262177:ST262184 ACP262177:ACP262184 AML262177:AML262184 AWH262177:AWH262184 BGD262177:BGD262184 BPZ262177:BPZ262184 BZV262177:BZV262184 CJR262177:CJR262184 CTN262177:CTN262184 DDJ262177:DDJ262184 DNF262177:DNF262184 DXB262177:DXB262184 EGX262177:EGX262184 EQT262177:EQT262184 FAP262177:FAP262184 FKL262177:FKL262184 FUH262177:FUH262184 GED262177:GED262184 GNZ262177:GNZ262184 GXV262177:GXV262184 HHR262177:HHR262184 HRN262177:HRN262184 IBJ262177:IBJ262184 ILF262177:ILF262184 IVB262177:IVB262184 JEX262177:JEX262184 JOT262177:JOT262184 JYP262177:JYP262184 KIL262177:KIL262184 KSH262177:KSH262184 LCD262177:LCD262184 LLZ262177:LLZ262184 LVV262177:LVV262184 MFR262177:MFR262184 MPN262177:MPN262184 MZJ262177:MZJ262184 NJF262177:NJF262184 NTB262177:NTB262184 OCX262177:OCX262184 OMT262177:OMT262184 OWP262177:OWP262184 PGL262177:PGL262184 PQH262177:PQH262184 QAD262177:QAD262184 QJZ262177:QJZ262184 QTV262177:QTV262184 RDR262177:RDR262184 RNN262177:RNN262184 RXJ262177:RXJ262184 SHF262177:SHF262184 SRB262177:SRB262184 TAX262177:TAX262184 TKT262177:TKT262184 TUP262177:TUP262184 UEL262177:UEL262184 UOH262177:UOH262184 UYD262177:UYD262184 VHZ262177:VHZ262184 VRV262177:VRV262184 WBR262177:WBR262184 WLN262177:WLN262184 WVJ262177:WVJ262184 B327713:B327720 IX327713:IX327720 ST327713:ST327720 ACP327713:ACP327720 AML327713:AML327720 AWH327713:AWH327720 BGD327713:BGD327720 BPZ327713:BPZ327720 BZV327713:BZV327720 CJR327713:CJR327720 CTN327713:CTN327720 DDJ327713:DDJ327720 DNF327713:DNF327720 DXB327713:DXB327720 EGX327713:EGX327720 EQT327713:EQT327720 FAP327713:FAP327720 FKL327713:FKL327720 FUH327713:FUH327720 GED327713:GED327720 GNZ327713:GNZ327720 GXV327713:GXV327720 HHR327713:HHR327720 HRN327713:HRN327720 IBJ327713:IBJ327720 ILF327713:ILF327720 IVB327713:IVB327720 JEX327713:JEX327720 JOT327713:JOT327720 JYP327713:JYP327720 KIL327713:KIL327720 KSH327713:KSH327720 LCD327713:LCD327720 LLZ327713:LLZ327720 LVV327713:LVV327720 MFR327713:MFR327720 MPN327713:MPN327720 MZJ327713:MZJ327720 NJF327713:NJF327720 NTB327713:NTB327720 OCX327713:OCX327720 OMT327713:OMT327720 OWP327713:OWP327720 PGL327713:PGL327720 PQH327713:PQH327720 QAD327713:QAD327720 QJZ327713:QJZ327720 QTV327713:QTV327720 RDR327713:RDR327720 RNN327713:RNN327720 RXJ327713:RXJ327720 SHF327713:SHF327720 SRB327713:SRB327720 TAX327713:TAX327720 TKT327713:TKT327720 TUP327713:TUP327720 UEL327713:UEL327720 UOH327713:UOH327720 UYD327713:UYD327720 VHZ327713:VHZ327720 VRV327713:VRV327720 WBR327713:WBR327720 WLN327713:WLN327720 WVJ327713:WVJ327720 B393249:B393256 IX393249:IX393256 ST393249:ST393256 ACP393249:ACP393256 AML393249:AML393256 AWH393249:AWH393256 BGD393249:BGD393256 BPZ393249:BPZ393256 BZV393249:BZV393256 CJR393249:CJR393256 CTN393249:CTN393256 DDJ393249:DDJ393256 DNF393249:DNF393256 DXB393249:DXB393256 EGX393249:EGX393256 EQT393249:EQT393256 FAP393249:FAP393256 FKL393249:FKL393256 FUH393249:FUH393256 GED393249:GED393256 GNZ393249:GNZ393256 GXV393249:GXV393256 HHR393249:HHR393256 HRN393249:HRN393256 IBJ393249:IBJ393256 ILF393249:ILF393256 IVB393249:IVB393256 JEX393249:JEX393256 JOT393249:JOT393256 JYP393249:JYP393256 KIL393249:KIL393256 KSH393249:KSH393256 LCD393249:LCD393256 LLZ393249:LLZ393256 LVV393249:LVV393256 MFR393249:MFR393256 MPN393249:MPN393256 MZJ393249:MZJ393256 NJF393249:NJF393256 NTB393249:NTB393256 OCX393249:OCX393256 OMT393249:OMT393256 OWP393249:OWP393256 PGL393249:PGL393256 PQH393249:PQH393256 QAD393249:QAD393256 QJZ393249:QJZ393256 QTV393249:QTV393256 RDR393249:RDR393256 RNN393249:RNN393256 RXJ393249:RXJ393256 SHF393249:SHF393256 SRB393249:SRB393256 TAX393249:TAX393256 TKT393249:TKT393256 TUP393249:TUP393256 UEL393249:UEL393256 UOH393249:UOH393256 UYD393249:UYD393256 VHZ393249:VHZ393256 VRV393249:VRV393256 WBR393249:WBR393256 WLN393249:WLN393256 WVJ393249:WVJ393256 B458785:B458792 IX458785:IX458792 ST458785:ST458792 ACP458785:ACP458792 AML458785:AML458792 AWH458785:AWH458792 BGD458785:BGD458792 BPZ458785:BPZ458792 BZV458785:BZV458792 CJR458785:CJR458792 CTN458785:CTN458792 DDJ458785:DDJ458792 DNF458785:DNF458792 DXB458785:DXB458792 EGX458785:EGX458792 EQT458785:EQT458792 FAP458785:FAP458792 FKL458785:FKL458792 FUH458785:FUH458792 GED458785:GED458792 GNZ458785:GNZ458792 GXV458785:GXV458792 HHR458785:HHR458792 HRN458785:HRN458792 IBJ458785:IBJ458792 ILF458785:ILF458792 IVB458785:IVB458792 JEX458785:JEX458792 JOT458785:JOT458792 JYP458785:JYP458792 KIL458785:KIL458792 KSH458785:KSH458792 LCD458785:LCD458792 LLZ458785:LLZ458792 LVV458785:LVV458792 MFR458785:MFR458792 MPN458785:MPN458792 MZJ458785:MZJ458792 NJF458785:NJF458792 NTB458785:NTB458792 OCX458785:OCX458792 OMT458785:OMT458792 OWP458785:OWP458792 PGL458785:PGL458792 PQH458785:PQH458792 QAD458785:QAD458792 QJZ458785:QJZ458792 QTV458785:QTV458792 RDR458785:RDR458792 RNN458785:RNN458792 RXJ458785:RXJ458792 SHF458785:SHF458792 SRB458785:SRB458792 TAX458785:TAX458792 TKT458785:TKT458792 TUP458785:TUP458792 UEL458785:UEL458792 UOH458785:UOH458792 UYD458785:UYD458792 VHZ458785:VHZ458792 VRV458785:VRV458792 WBR458785:WBR458792 WLN458785:WLN458792 WVJ458785:WVJ458792 B524321:B524328 IX524321:IX524328 ST524321:ST524328 ACP524321:ACP524328 AML524321:AML524328 AWH524321:AWH524328 BGD524321:BGD524328 BPZ524321:BPZ524328 BZV524321:BZV524328 CJR524321:CJR524328 CTN524321:CTN524328 DDJ524321:DDJ524328 DNF524321:DNF524328 DXB524321:DXB524328 EGX524321:EGX524328 EQT524321:EQT524328 FAP524321:FAP524328 FKL524321:FKL524328 FUH524321:FUH524328 GED524321:GED524328 GNZ524321:GNZ524328 GXV524321:GXV524328 HHR524321:HHR524328 HRN524321:HRN524328 IBJ524321:IBJ524328 ILF524321:ILF524328 IVB524321:IVB524328 JEX524321:JEX524328 JOT524321:JOT524328 JYP524321:JYP524328 KIL524321:KIL524328 KSH524321:KSH524328 LCD524321:LCD524328 LLZ524321:LLZ524328 LVV524321:LVV524328 MFR524321:MFR524328 MPN524321:MPN524328 MZJ524321:MZJ524328 NJF524321:NJF524328 NTB524321:NTB524328 OCX524321:OCX524328 OMT524321:OMT524328 OWP524321:OWP524328 PGL524321:PGL524328 PQH524321:PQH524328 QAD524321:QAD524328 QJZ524321:QJZ524328 QTV524321:QTV524328 RDR524321:RDR524328 RNN524321:RNN524328 RXJ524321:RXJ524328 SHF524321:SHF524328 SRB524321:SRB524328 TAX524321:TAX524328 TKT524321:TKT524328 TUP524321:TUP524328 UEL524321:UEL524328 UOH524321:UOH524328 UYD524321:UYD524328 VHZ524321:VHZ524328 VRV524321:VRV524328 WBR524321:WBR524328 WLN524321:WLN524328 WVJ524321:WVJ524328 B589857:B589864 IX589857:IX589864 ST589857:ST589864 ACP589857:ACP589864 AML589857:AML589864 AWH589857:AWH589864 BGD589857:BGD589864 BPZ589857:BPZ589864 BZV589857:BZV589864 CJR589857:CJR589864 CTN589857:CTN589864 DDJ589857:DDJ589864 DNF589857:DNF589864 DXB589857:DXB589864 EGX589857:EGX589864 EQT589857:EQT589864 FAP589857:FAP589864 FKL589857:FKL589864 FUH589857:FUH589864 GED589857:GED589864 GNZ589857:GNZ589864 GXV589857:GXV589864 HHR589857:HHR589864 HRN589857:HRN589864 IBJ589857:IBJ589864 ILF589857:ILF589864 IVB589857:IVB589864 JEX589857:JEX589864 JOT589857:JOT589864 JYP589857:JYP589864 KIL589857:KIL589864 KSH589857:KSH589864 LCD589857:LCD589864 LLZ589857:LLZ589864 LVV589857:LVV589864 MFR589857:MFR589864 MPN589857:MPN589864 MZJ589857:MZJ589864 NJF589857:NJF589864 NTB589857:NTB589864 OCX589857:OCX589864 OMT589857:OMT589864 OWP589857:OWP589864 PGL589857:PGL589864 PQH589857:PQH589864 QAD589857:QAD589864 QJZ589857:QJZ589864 QTV589857:QTV589864 RDR589857:RDR589864 RNN589857:RNN589864 RXJ589857:RXJ589864 SHF589857:SHF589864 SRB589857:SRB589864 TAX589857:TAX589864 TKT589857:TKT589864 TUP589857:TUP589864 UEL589857:UEL589864 UOH589857:UOH589864 UYD589857:UYD589864 VHZ589857:VHZ589864 VRV589857:VRV589864 WBR589857:WBR589864 WLN589857:WLN589864 WVJ589857:WVJ589864 B655393:B655400 IX655393:IX655400 ST655393:ST655400 ACP655393:ACP655400 AML655393:AML655400 AWH655393:AWH655400 BGD655393:BGD655400 BPZ655393:BPZ655400 BZV655393:BZV655400 CJR655393:CJR655400 CTN655393:CTN655400 DDJ655393:DDJ655400 DNF655393:DNF655400 DXB655393:DXB655400 EGX655393:EGX655400 EQT655393:EQT655400 FAP655393:FAP655400 FKL655393:FKL655400 FUH655393:FUH655400 GED655393:GED655400 GNZ655393:GNZ655400 GXV655393:GXV655400 HHR655393:HHR655400 HRN655393:HRN655400 IBJ655393:IBJ655400 ILF655393:ILF655400 IVB655393:IVB655400 JEX655393:JEX655400 JOT655393:JOT655400 JYP655393:JYP655400 KIL655393:KIL655400 KSH655393:KSH655400 LCD655393:LCD655400 LLZ655393:LLZ655400 LVV655393:LVV655400 MFR655393:MFR655400 MPN655393:MPN655400 MZJ655393:MZJ655400 NJF655393:NJF655400 NTB655393:NTB655400 OCX655393:OCX655400 OMT655393:OMT655400 OWP655393:OWP655400 PGL655393:PGL655400 PQH655393:PQH655400 QAD655393:QAD655400 QJZ655393:QJZ655400 QTV655393:QTV655400 RDR655393:RDR655400 RNN655393:RNN655400 RXJ655393:RXJ655400 SHF655393:SHF655400 SRB655393:SRB655400 TAX655393:TAX655400 TKT655393:TKT655400 TUP655393:TUP655400 UEL655393:UEL655400 UOH655393:UOH655400 UYD655393:UYD655400 VHZ655393:VHZ655400 VRV655393:VRV655400 WBR655393:WBR655400 WLN655393:WLN655400 WVJ655393:WVJ655400 B720929:B720936 IX720929:IX720936 ST720929:ST720936 ACP720929:ACP720936 AML720929:AML720936 AWH720929:AWH720936 BGD720929:BGD720936 BPZ720929:BPZ720936 BZV720929:BZV720936 CJR720929:CJR720936 CTN720929:CTN720936 DDJ720929:DDJ720936 DNF720929:DNF720936 DXB720929:DXB720936 EGX720929:EGX720936 EQT720929:EQT720936 FAP720929:FAP720936 FKL720929:FKL720936 FUH720929:FUH720936 GED720929:GED720936 GNZ720929:GNZ720936 GXV720929:GXV720936 HHR720929:HHR720936 HRN720929:HRN720936 IBJ720929:IBJ720936 ILF720929:ILF720936 IVB720929:IVB720936 JEX720929:JEX720936 JOT720929:JOT720936 JYP720929:JYP720936 KIL720929:KIL720936 KSH720929:KSH720936 LCD720929:LCD720936 LLZ720929:LLZ720936 LVV720929:LVV720936 MFR720929:MFR720936 MPN720929:MPN720936 MZJ720929:MZJ720936 NJF720929:NJF720936 NTB720929:NTB720936 OCX720929:OCX720936 OMT720929:OMT720936 OWP720929:OWP720936 PGL720929:PGL720936 PQH720929:PQH720936 QAD720929:QAD720936 QJZ720929:QJZ720936 QTV720929:QTV720936 RDR720929:RDR720936 RNN720929:RNN720936 RXJ720929:RXJ720936 SHF720929:SHF720936 SRB720929:SRB720936 TAX720929:TAX720936 TKT720929:TKT720936 TUP720929:TUP720936 UEL720929:UEL720936 UOH720929:UOH720936 UYD720929:UYD720936 VHZ720929:VHZ720936 VRV720929:VRV720936 WBR720929:WBR720936 WLN720929:WLN720936 WVJ720929:WVJ720936 B786465:B786472 IX786465:IX786472 ST786465:ST786472 ACP786465:ACP786472 AML786465:AML786472 AWH786465:AWH786472 BGD786465:BGD786472 BPZ786465:BPZ786472 BZV786465:BZV786472 CJR786465:CJR786472 CTN786465:CTN786472 DDJ786465:DDJ786472 DNF786465:DNF786472 DXB786465:DXB786472 EGX786465:EGX786472 EQT786465:EQT786472 FAP786465:FAP786472 FKL786465:FKL786472 FUH786465:FUH786472 GED786465:GED786472 GNZ786465:GNZ786472 GXV786465:GXV786472 HHR786465:HHR786472 HRN786465:HRN786472 IBJ786465:IBJ786472 ILF786465:ILF786472 IVB786465:IVB786472 JEX786465:JEX786472 JOT786465:JOT786472 JYP786465:JYP786472 KIL786465:KIL786472 KSH786465:KSH786472 LCD786465:LCD786472 LLZ786465:LLZ786472 LVV786465:LVV786472 MFR786465:MFR786472 MPN786465:MPN786472 MZJ786465:MZJ786472 NJF786465:NJF786472 NTB786465:NTB786472 OCX786465:OCX786472 OMT786465:OMT786472 OWP786465:OWP786472 PGL786465:PGL786472 PQH786465:PQH786472 QAD786465:QAD786472 QJZ786465:QJZ786472 QTV786465:QTV786472 RDR786465:RDR786472 RNN786465:RNN786472 RXJ786465:RXJ786472 SHF786465:SHF786472 SRB786465:SRB786472 TAX786465:TAX786472 TKT786465:TKT786472 TUP786465:TUP786472 UEL786465:UEL786472 UOH786465:UOH786472 UYD786465:UYD786472 VHZ786465:VHZ786472 VRV786465:VRV786472 WBR786465:WBR786472 WLN786465:WLN786472 WVJ786465:WVJ786472 B852001:B852008 IX852001:IX852008 ST852001:ST852008 ACP852001:ACP852008 AML852001:AML852008 AWH852001:AWH852008 BGD852001:BGD852008 BPZ852001:BPZ852008 BZV852001:BZV852008 CJR852001:CJR852008 CTN852001:CTN852008 DDJ852001:DDJ852008 DNF852001:DNF852008 DXB852001:DXB852008 EGX852001:EGX852008 EQT852001:EQT852008 FAP852001:FAP852008 FKL852001:FKL852008 FUH852001:FUH852008 GED852001:GED852008 GNZ852001:GNZ852008 GXV852001:GXV852008 HHR852001:HHR852008 HRN852001:HRN852008 IBJ852001:IBJ852008 ILF852001:ILF852008 IVB852001:IVB852008 JEX852001:JEX852008 JOT852001:JOT852008 JYP852001:JYP852008 KIL852001:KIL852008 KSH852001:KSH852008 LCD852001:LCD852008 LLZ852001:LLZ852008 LVV852001:LVV852008 MFR852001:MFR852008 MPN852001:MPN852008 MZJ852001:MZJ852008 NJF852001:NJF852008 NTB852001:NTB852008 OCX852001:OCX852008 OMT852001:OMT852008 OWP852001:OWP852008 PGL852001:PGL852008 PQH852001:PQH852008 QAD852001:QAD852008 QJZ852001:QJZ852008 QTV852001:QTV852008 RDR852001:RDR852008 RNN852001:RNN852008 RXJ852001:RXJ852008 SHF852001:SHF852008 SRB852001:SRB852008 TAX852001:TAX852008 TKT852001:TKT852008 TUP852001:TUP852008 UEL852001:UEL852008 UOH852001:UOH852008 UYD852001:UYD852008 VHZ852001:VHZ852008 VRV852001:VRV852008 WBR852001:WBR852008 WLN852001:WLN852008 WVJ852001:WVJ852008 B917537:B917544 IX917537:IX917544 ST917537:ST917544 ACP917537:ACP917544 AML917537:AML917544 AWH917537:AWH917544 BGD917537:BGD917544 BPZ917537:BPZ917544 BZV917537:BZV917544 CJR917537:CJR917544 CTN917537:CTN917544 DDJ917537:DDJ917544 DNF917537:DNF917544 DXB917537:DXB917544 EGX917537:EGX917544 EQT917537:EQT917544 FAP917537:FAP917544 FKL917537:FKL917544 FUH917537:FUH917544 GED917537:GED917544 GNZ917537:GNZ917544 GXV917537:GXV917544 HHR917537:HHR917544 HRN917537:HRN917544 IBJ917537:IBJ917544 ILF917537:ILF917544 IVB917537:IVB917544 JEX917537:JEX917544 JOT917537:JOT917544 JYP917537:JYP917544 KIL917537:KIL917544 KSH917537:KSH917544 LCD917537:LCD917544 LLZ917537:LLZ917544 LVV917537:LVV917544 MFR917537:MFR917544 MPN917537:MPN917544 MZJ917537:MZJ917544 NJF917537:NJF917544 NTB917537:NTB917544 OCX917537:OCX917544 OMT917537:OMT917544 OWP917537:OWP917544 PGL917537:PGL917544 PQH917537:PQH917544 QAD917537:QAD917544 QJZ917537:QJZ917544 QTV917537:QTV917544 RDR917537:RDR917544 RNN917537:RNN917544 RXJ917537:RXJ917544 SHF917537:SHF917544 SRB917537:SRB917544 TAX917537:TAX917544 TKT917537:TKT917544 TUP917537:TUP917544 UEL917537:UEL917544 UOH917537:UOH917544 UYD917537:UYD917544 VHZ917537:VHZ917544 VRV917537:VRV917544 WBR917537:WBR917544 WLN917537:WLN917544 WVJ917537:WVJ917544 B983073:B983080 IX983073:IX983080 ST983073:ST983080 ACP983073:ACP983080 AML983073:AML983080 AWH983073:AWH983080 BGD983073:BGD983080 BPZ983073:BPZ983080 BZV983073:BZV983080 CJR983073:CJR983080 CTN983073:CTN983080 DDJ983073:DDJ983080 DNF983073:DNF983080 DXB983073:DXB983080 EGX983073:EGX983080 EQT983073:EQT983080 FAP983073:FAP983080 FKL983073:FKL983080 FUH983073:FUH983080 GED983073:GED983080 GNZ983073:GNZ983080 GXV983073:GXV983080 HHR983073:HHR983080 HRN983073:HRN983080 IBJ983073:IBJ983080 ILF983073:ILF983080 IVB983073:IVB983080 JEX983073:JEX983080 JOT983073:JOT983080 JYP983073:JYP983080 KIL983073:KIL983080 KSH983073:KSH983080 LCD983073:LCD983080 LLZ983073:LLZ983080 LVV983073:LVV983080 MFR983073:MFR983080 MPN983073:MPN983080 MZJ983073:MZJ983080 NJF983073:NJF983080 NTB983073:NTB983080 OCX983073:OCX983080 OMT983073:OMT983080 OWP983073:OWP983080 PGL983073:PGL983080 PQH983073:PQH983080 QAD983073:QAD983080 QJZ983073:QJZ983080 QTV983073:QTV983080 RDR983073:RDR983080 RNN983073:RNN983080 RXJ983073:RXJ983080 SHF983073:SHF983080 SRB983073:SRB983080 TAX983073:TAX983080 TKT983073:TKT983080 TUP983073:TUP983080 UEL983073:UEL983080 UOH983073:UOH983080 UYD983073:UYD983080 VHZ983073:VHZ983080 VRV983073:VRV983080 WBR983073:WBR983080 WLN983073:WLN983080 WVJ983073:WVJ983080">
      <formula1>Valore</formula1>
    </dataValidation>
    <dataValidation type="list" allowBlank="1" showInputMessage="1" showErrorMessage="1" sqref="A33:A40 IW33:IW40 SS33:SS40 ACO33:ACO40 AMK33:AMK40 AWG33:AWG40 BGC33:BGC40 BPY33:BPY40 BZU33:BZU40 CJQ33:CJQ40 CTM33:CTM40 DDI33:DDI40 DNE33:DNE40 DXA33:DXA40 EGW33:EGW40 EQS33:EQS40 FAO33:FAO40 FKK33:FKK40 FUG33:FUG40 GEC33:GEC40 GNY33:GNY40 GXU33:GXU40 HHQ33:HHQ40 HRM33:HRM40 IBI33:IBI40 ILE33:ILE40 IVA33:IVA40 JEW33:JEW40 JOS33:JOS40 JYO33:JYO40 KIK33:KIK40 KSG33:KSG40 LCC33:LCC40 LLY33:LLY40 LVU33:LVU40 MFQ33:MFQ40 MPM33:MPM40 MZI33:MZI40 NJE33:NJE40 NTA33:NTA40 OCW33:OCW40 OMS33:OMS40 OWO33:OWO40 PGK33:PGK40 PQG33:PQG40 QAC33:QAC40 QJY33:QJY40 QTU33:QTU40 RDQ33:RDQ40 RNM33:RNM40 RXI33:RXI40 SHE33:SHE40 SRA33:SRA40 TAW33:TAW40 TKS33:TKS40 TUO33:TUO40 UEK33:UEK40 UOG33:UOG40 UYC33:UYC40 VHY33:VHY40 VRU33:VRU40 WBQ33:WBQ40 WLM33:WLM40 WVI33:WVI40 A65569:A65576 IW65569:IW65576 SS65569:SS65576 ACO65569:ACO65576 AMK65569:AMK65576 AWG65569:AWG65576 BGC65569:BGC65576 BPY65569:BPY65576 BZU65569:BZU65576 CJQ65569:CJQ65576 CTM65569:CTM65576 DDI65569:DDI65576 DNE65569:DNE65576 DXA65569:DXA65576 EGW65569:EGW65576 EQS65569:EQS65576 FAO65569:FAO65576 FKK65569:FKK65576 FUG65569:FUG65576 GEC65569:GEC65576 GNY65569:GNY65576 GXU65569:GXU65576 HHQ65569:HHQ65576 HRM65569:HRM65576 IBI65569:IBI65576 ILE65569:ILE65576 IVA65569:IVA65576 JEW65569:JEW65576 JOS65569:JOS65576 JYO65569:JYO65576 KIK65569:KIK65576 KSG65569:KSG65576 LCC65569:LCC65576 LLY65569:LLY65576 LVU65569:LVU65576 MFQ65569:MFQ65576 MPM65569:MPM65576 MZI65569:MZI65576 NJE65569:NJE65576 NTA65569:NTA65576 OCW65569:OCW65576 OMS65569:OMS65576 OWO65569:OWO65576 PGK65569:PGK65576 PQG65569:PQG65576 QAC65569:QAC65576 QJY65569:QJY65576 QTU65569:QTU65576 RDQ65569:RDQ65576 RNM65569:RNM65576 RXI65569:RXI65576 SHE65569:SHE65576 SRA65569:SRA65576 TAW65569:TAW65576 TKS65569:TKS65576 TUO65569:TUO65576 UEK65569:UEK65576 UOG65569:UOG65576 UYC65569:UYC65576 VHY65569:VHY65576 VRU65569:VRU65576 WBQ65569:WBQ65576 WLM65569:WLM65576 WVI65569:WVI65576 A131105:A131112 IW131105:IW131112 SS131105:SS131112 ACO131105:ACO131112 AMK131105:AMK131112 AWG131105:AWG131112 BGC131105:BGC131112 BPY131105:BPY131112 BZU131105:BZU131112 CJQ131105:CJQ131112 CTM131105:CTM131112 DDI131105:DDI131112 DNE131105:DNE131112 DXA131105:DXA131112 EGW131105:EGW131112 EQS131105:EQS131112 FAO131105:FAO131112 FKK131105:FKK131112 FUG131105:FUG131112 GEC131105:GEC131112 GNY131105:GNY131112 GXU131105:GXU131112 HHQ131105:HHQ131112 HRM131105:HRM131112 IBI131105:IBI131112 ILE131105:ILE131112 IVA131105:IVA131112 JEW131105:JEW131112 JOS131105:JOS131112 JYO131105:JYO131112 KIK131105:KIK131112 KSG131105:KSG131112 LCC131105:LCC131112 LLY131105:LLY131112 LVU131105:LVU131112 MFQ131105:MFQ131112 MPM131105:MPM131112 MZI131105:MZI131112 NJE131105:NJE131112 NTA131105:NTA131112 OCW131105:OCW131112 OMS131105:OMS131112 OWO131105:OWO131112 PGK131105:PGK131112 PQG131105:PQG131112 QAC131105:QAC131112 QJY131105:QJY131112 QTU131105:QTU131112 RDQ131105:RDQ131112 RNM131105:RNM131112 RXI131105:RXI131112 SHE131105:SHE131112 SRA131105:SRA131112 TAW131105:TAW131112 TKS131105:TKS131112 TUO131105:TUO131112 UEK131105:UEK131112 UOG131105:UOG131112 UYC131105:UYC131112 VHY131105:VHY131112 VRU131105:VRU131112 WBQ131105:WBQ131112 WLM131105:WLM131112 WVI131105:WVI131112 A196641:A196648 IW196641:IW196648 SS196641:SS196648 ACO196641:ACO196648 AMK196641:AMK196648 AWG196641:AWG196648 BGC196641:BGC196648 BPY196641:BPY196648 BZU196641:BZU196648 CJQ196641:CJQ196648 CTM196641:CTM196648 DDI196641:DDI196648 DNE196641:DNE196648 DXA196641:DXA196648 EGW196641:EGW196648 EQS196641:EQS196648 FAO196641:FAO196648 FKK196641:FKK196648 FUG196641:FUG196648 GEC196641:GEC196648 GNY196641:GNY196648 GXU196641:GXU196648 HHQ196641:HHQ196648 HRM196641:HRM196648 IBI196641:IBI196648 ILE196641:ILE196648 IVA196641:IVA196648 JEW196641:JEW196648 JOS196641:JOS196648 JYO196641:JYO196648 KIK196641:KIK196648 KSG196641:KSG196648 LCC196641:LCC196648 LLY196641:LLY196648 LVU196641:LVU196648 MFQ196641:MFQ196648 MPM196641:MPM196648 MZI196641:MZI196648 NJE196641:NJE196648 NTA196641:NTA196648 OCW196641:OCW196648 OMS196641:OMS196648 OWO196641:OWO196648 PGK196641:PGK196648 PQG196641:PQG196648 QAC196641:QAC196648 QJY196641:QJY196648 QTU196641:QTU196648 RDQ196641:RDQ196648 RNM196641:RNM196648 RXI196641:RXI196648 SHE196641:SHE196648 SRA196641:SRA196648 TAW196641:TAW196648 TKS196641:TKS196648 TUO196641:TUO196648 UEK196641:UEK196648 UOG196641:UOG196648 UYC196641:UYC196648 VHY196641:VHY196648 VRU196641:VRU196648 WBQ196641:WBQ196648 WLM196641:WLM196648 WVI196641:WVI196648 A262177:A262184 IW262177:IW262184 SS262177:SS262184 ACO262177:ACO262184 AMK262177:AMK262184 AWG262177:AWG262184 BGC262177:BGC262184 BPY262177:BPY262184 BZU262177:BZU262184 CJQ262177:CJQ262184 CTM262177:CTM262184 DDI262177:DDI262184 DNE262177:DNE262184 DXA262177:DXA262184 EGW262177:EGW262184 EQS262177:EQS262184 FAO262177:FAO262184 FKK262177:FKK262184 FUG262177:FUG262184 GEC262177:GEC262184 GNY262177:GNY262184 GXU262177:GXU262184 HHQ262177:HHQ262184 HRM262177:HRM262184 IBI262177:IBI262184 ILE262177:ILE262184 IVA262177:IVA262184 JEW262177:JEW262184 JOS262177:JOS262184 JYO262177:JYO262184 KIK262177:KIK262184 KSG262177:KSG262184 LCC262177:LCC262184 LLY262177:LLY262184 LVU262177:LVU262184 MFQ262177:MFQ262184 MPM262177:MPM262184 MZI262177:MZI262184 NJE262177:NJE262184 NTA262177:NTA262184 OCW262177:OCW262184 OMS262177:OMS262184 OWO262177:OWO262184 PGK262177:PGK262184 PQG262177:PQG262184 QAC262177:QAC262184 QJY262177:QJY262184 QTU262177:QTU262184 RDQ262177:RDQ262184 RNM262177:RNM262184 RXI262177:RXI262184 SHE262177:SHE262184 SRA262177:SRA262184 TAW262177:TAW262184 TKS262177:TKS262184 TUO262177:TUO262184 UEK262177:UEK262184 UOG262177:UOG262184 UYC262177:UYC262184 VHY262177:VHY262184 VRU262177:VRU262184 WBQ262177:WBQ262184 WLM262177:WLM262184 WVI262177:WVI262184 A327713:A327720 IW327713:IW327720 SS327713:SS327720 ACO327713:ACO327720 AMK327713:AMK327720 AWG327713:AWG327720 BGC327713:BGC327720 BPY327713:BPY327720 BZU327713:BZU327720 CJQ327713:CJQ327720 CTM327713:CTM327720 DDI327713:DDI327720 DNE327713:DNE327720 DXA327713:DXA327720 EGW327713:EGW327720 EQS327713:EQS327720 FAO327713:FAO327720 FKK327713:FKK327720 FUG327713:FUG327720 GEC327713:GEC327720 GNY327713:GNY327720 GXU327713:GXU327720 HHQ327713:HHQ327720 HRM327713:HRM327720 IBI327713:IBI327720 ILE327713:ILE327720 IVA327713:IVA327720 JEW327713:JEW327720 JOS327713:JOS327720 JYO327713:JYO327720 KIK327713:KIK327720 KSG327713:KSG327720 LCC327713:LCC327720 LLY327713:LLY327720 LVU327713:LVU327720 MFQ327713:MFQ327720 MPM327713:MPM327720 MZI327713:MZI327720 NJE327713:NJE327720 NTA327713:NTA327720 OCW327713:OCW327720 OMS327713:OMS327720 OWO327713:OWO327720 PGK327713:PGK327720 PQG327713:PQG327720 QAC327713:QAC327720 QJY327713:QJY327720 QTU327713:QTU327720 RDQ327713:RDQ327720 RNM327713:RNM327720 RXI327713:RXI327720 SHE327713:SHE327720 SRA327713:SRA327720 TAW327713:TAW327720 TKS327713:TKS327720 TUO327713:TUO327720 UEK327713:UEK327720 UOG327713:UOG327720 UYC327713:UYC327720 VHY327713:VHY327720 VRU327713:VRU327720 WBQ327713:WBQ327720 WLM327713:WLM327720 WVI327713:WVI327720 A393249:A393256 IW393249:IW393256 SS393249:SS393256 ACO393249:ACO393256 AMK393249:AMK393256 AWG393249:AWG393256 BGC393249:BGC393256 BPY393249:BPY393256 BZU393249:BZU393256 CJQ393249:CJQ393256 CTM393249:CTM393256 DDI393249:DDI393256 DNE393249:DNE393256 DXA393249:DXA393256 EGW393249:EGW393256 EQS393249:EQS393256 FAO393249:FAO393256 FKK393249:FKK393256 FUG393249:FUG393256 GEC393249:GEC393256 GNY393249:GNY393256 GXU393249:GXU393256 HHQ393249:HHQ393256 HRM393249:HRM393256 IBI393249:IBI393256 ILE393249:ILE393256 IVA393249:IVA393256 JEW393249:JEW393256 JOS393249:JOS393256 JYO393249:JYO393256 KIK393249:KIK393256 KSG393249:KSG393256 LCC393249:LCC393256 LLY393249:LLY393256 LVU393249:LVU393256 MFQ393249:MFQ393256 MPM393249:MPM393256 MZI393249:MZI393256 NJE393249:NJE393256 NTA393249:NTA393256 OCW393249:OCW393256 OMS393249:OMS393256 OWO393249:OWO393256 PGK393249:PGK393256 PQG393249:PQG393256 QAC393249:QAC393256 QJY393249:QJY393256 QTU393249:QTU393256 RDQ393249:RDQ393256 RNM393249:RNM393256 RXI393249:RXI393256 SHE393249:SHE393256 SRA393249:SRA393256 TAW393249:TAW393256 TKS393249:TKS393256 TUO393249:TUO393256 UEK393249:UEK393256 UOG393249:UOG393256 UYC393249:UYC393256 VHY393249:VHY393256 VRU393249:VRU393256 WBQ393249:WBQ393256 WLM393249:WLM393256 WVI393249:WVI393256 A458785:A458792 IW458785:IW458792 SS458785:SS458792 ACO458785:ACO458792 AMK458785:AMK458792 AWG458785:AWG458792 BGC458785:BGC458792 BPY458785:BPY458792 BZU458785:BZU458792 CJQ458785:CJQ458792 CTM458785:CTM458792 DDI458785:DDI458792 DNE458785:DNE458792 DXA458785:DXA458792 EGW458785:EGW458792 EQS458785:EQS458792 FAO458785:FAO458792 FKK458785:FKK458792 FUG458785:FUG458792 GEC458785:GEC458792 GNY458785:GNY458792 GXU458785:GXU458792 HHQ458785:HHQ458792 HRM458785:HRM458792 IBI458785:IBI458792 ILE458785:ILE458792 IVA458785:IVA458792 JEW458785:JEW458792 JOS458785:JOS458792 JYO458785:JYO458792 KIK458785:KIK458792 KSG458785:KSG458792 LCC458785:LCC458792 LLY458785:LLY458792 LVU458785:LVU458792 MFQ458785:MFQ458792 MPM458785:MPM458792 MZI458785:MZI458792 NJE458785:NJE458792 NTA458785:NTA458792 OCW458785:OCW458792 OMS458785:OMS458792 OWO458785:OWO458792 PGK458785:PGK458792 PQG458785:PQG458792 QAC458785:QAC458792 QJY458785:QJY458792 QTU458785:QTU458792 RDQ458785:RDQ458792 RNM458785:RNM458792 RXI458785:RXI458792 SHE458785:SHE458792 SRA458785:SRA458792 TAW458785:TAW458792 TKS458785:TKS458792 TUO458785:TUO458792 UEK458785:UEK458792 UOG458785:UOG458792 UYC458785:UYC458792 VHY458785:VHY458792 VRU458785:VRU458792 WBQ458785:WBQ458792 WLM458785:WLM458792 WVI458785:WVI458792 A524321:A524328 IW524321:IW524328 SS524321:SS524328 ACO524321:ACO524328 AMK524321:AMK524328 AWG524321:AWG524328 BGC524321:BGC524328 BPY524321:BPY524328 BZU524321:BZU524328 CJQ524321:CJQ524328 CTM524321:CTM524328 DDI524321:DDI524328 DNE524321:DNE524328 DXA524321:DXA524328 EGW524321:EGW524328 EQS524321:EQS524328 FAO524321:FAO524328 FKK524321:FKK524328 FUG524321:FUG524328 GEC524321:GEC524328 GNY524321:GNY524328 GXU524321:GXU524328 HHQ524321:HHQ524328 HRM524321:HRM524328 IBI524321:IBI524328 ILE524321:ILE524328 IVA524321:IVA524328 JEW524321:JEW524328 JOS524321:JOS524328 JYO524321:JYO524328 KIK524321:KIK524328 KSG524321:KSG524328 LCC524321:LCC524328 LLY524321:LLY524328 LVU524321:LVU524328 MFQ524321:MFQ524328 MPM524321:MPM524328 MZI524321:MZI524328 NJE524321:NJE524328 NTA524321:NTA524328 OCW524321:OCW524328 OMS524321:OMS524328 OWO524321:OWO524328 PGK524321:PGK524328 PQG524321:PQG524328 QAC524321:QAC524328 QJY524321:QJY524328 QTU524321:QTU524328 RDQ524321:RDQ524328 RNM524321:RNM524328 RXI524321:RXI524328 SHE524321:SHE524328 SRA524321:SRA524328 TAW524321:TAW524328 TKS524321:TKS524328 TUO524321:TUO524328 UEK524321:UEK524328 UOG524321:UOG524328 UYC524321:UYC524328 VHY524321:VHY524328 VRU524321:VRU524328 WBQ524321:WBQ524328 WLM524321:WLM524328 WVI524321:WVI524328 A589857:A589864 IW589857:IW589864 SS589857:SS589864 ACO589857:ACO589864 AMK589857:AMK589864 AWG589857:AWG589864 BGC589857:BGC589864 BPY589857:BPY589864 BZU589857:BZU589864 CJQ589857:CJQ589864 CTM589857:CTM589864 DDI589857:DDI589864 DNE589857:DNE589864 DXA589857:DXA589864 EGW589857:EGW589864 EQS589857:EQS589864 FAO589857:FAO589864 FKK589857:FKK589864 FUG589857:FUG589864 GEC589857:GEC589864 GNY589857:GNY589864 GXU589857:GXU589864 HHQ589857:HHQ589864 HRM589857:HRM589864 IBI589857:IBI589864 ILE589857:ILE589864 IVA589857:IVA589864 JEW589857:JEW589864 JOS589857:JOS589864 JYO589857:JYO589864 KIK589857:KIK589864 KSG589857:KSG589864 LCC589857:LCC589864 LLY589857:LLY589864 LVU589857:LVU589864 MFQ589857:MFQ589864 MPM589857:MPM589864 MZI589857:MZI589864 NJE589857:NJE589864 NTA589857:NTA589864 OCW589857:OCW589864 OMS589857:OMS589864 OWO589857:OWO589864 PGK589857:PGK589864 PQG589857:PQG589864 QAC589857:QAC589864 QJY589857:QJY589864 QTU589857:QTU589864 RDQ589857:RDQ589864 RNM589857:RNM589864 RXI589857:RXI589864 SHE589857:SHE589864 SRA589857:SRA589864 TAW589857:TAW589864 TKS589857:TKS589864 TUO589857:TUO589864 UEK589857:UEK589864 UOG589857:UOG589864 UYC589857:UYC589864 VHY589857:VHY589864 VRU589857:VRU589864 WBQ589857:WBQ589864 WLM589857:WLM589864 WVI589857:WVI589864 A655393:A655400 IW655393:IW655400 SS655393:SS655400 ACO655393:ACO655400 AMK655393:AMK655400 AWG655393:AWG655400 BGC655393:BGC655400 BPY655393:BPY655400 BZU655393:BZU655400 CJQ655393:CJQ655400 CTM655393:CTM655400 DDI655393:DDI655400 DNE655393:DNE655400 DXA655393:DXA655400 EGW655393:EGW655400 EQS655393:EQS655400 FAO655393:FAO655400 FKK655393:FKK655400 FUG655393:FUG655400 GEC655393:GEC655400 GNY655393:GNY655400 GXU655393:GXU655400 HHQ655393:HHQ655400 HRM655393:HRM655400 IBI655393:IBI655400 ILE655393:ILE655400 IVA655393:IVA655400 JEW655393:JEW655400 JOS655393:JOS655400 JYO655393:JYO655400 KIK655393:KIK655400 KSG655393:KSG655400 LCC655393:LCC655400 LLY655393:LLY655400 LVU655393:LVU655400 MFQ655393:MFQ655400 MPM655393:MPM655400 MZI655393:MZI655400 NJE655393:NJE655400 NTA655393:NTA655400 OCW655393:OCW655400 OMS655393:OMS655400 OWO655393:OWO655400 PGK655393:PGK655400 PQG655393:PQG655400 QAC655393:QAC655400 QJY655393:QJY655400 QTU655393:QTU655400 RDQ655393:RDQ655400 RNM655393:RNM655400 RXI655393:RXI655400 SHE655393:SHE655400 SRA655393:SRA655400 TAW655393:TAW655400 TKS655393:TKS655400 TUO655393:TUO655400 UEK655393:UEK655400 UOG655393:UOG655400 UYC655393:UYC655400 VHY655393:VHY655400 VRU655393:VRU655400 WBQ655393:WBQ655400 WLM655393:WLM655400 WVI655393:WVI655400 A720929:A720936 IW720929:IW720936 SS720929:SS720936 ACO720929:ACO720936 AMK720929:AMK720936 AWG720929:AWG720936 BGC720929:BGC720936 BPY720929:BPY720936 BZU720929:BZU720936 CJQ720929:CJQ720936 CTM720929:CTM720936 DDI720929:DDI720936 DNE720929:DNE720936 DXA720929:DXA720936 EGW720929:EGW720936 EQS720929:EQS720936 FAO720929:FAO720936 FKK720929:FKK720936 FUG720929:FUG720936 GEC720929:GEC720936 GNY720929:GNY720936 GXU720929:GXU720936 HHQ720929:HHQ720936 HRM720929:HRM720936 IBI720929:IBI720936 ILE720929:ILE720936 IVA720929:IVA720936 JEW720929:JEW720936 JOS720929:JOS720936 JYO720929:JYO720936 KIK720929:KIK720936 KSG720929:KSG720936 LCC720929:LCC720936 LLY720929:LLY720936 LVU720929:LVU720936 MFQ720929:MFQ720936 MPM720929:MPM720936 MZI720929:MZI720936 NJE720929:NJE720936 NTA720929:NTA720936 OCW720929:OCW720936 OMS720929:OMS720936 OWO720929:OWO720936 PGK720929:PGK720936 PQG720929:PQG720936 QAC720929:QAC720936 QJY720929:QJY720936 QTU720929:QTU720936 RDQ720929:RDQ720936 RNM720929:RNM720936 RXI720929:RXI720936 SHE720929:SHE720936 SRA720929:SRA720936 TAW720929:TAW720936 TKS720929:TKS720936 TUO720929:TUO720936 UEK720929:UEK720936 UOG720929:UOG720936 UYC720929:UYC720936 VHY720929:VHY720936 VRU720929:VRU720936 WBQ720929:WBQ720936 WLM720929:WLM720936 WVI720929:WVI720936 A786465:A786472 IW786465:IW786472 SS786465:SS786472 ACO786465:ACO786472 AMK786465:AMK786472 AWG786465:AWG786472 BGC786465:BGC786472 BPY786465:BPY786472 BZU786465:BZU786472 CJQ786465:CJQ786472 CTM786465:CTM786472 DDI786465:DDI786472 DNE786465:DNE786472 DXA786465:DXA786472 EGW786465:EGW786472 EQS786465:EQS786472 FAO786465:FAO786472 FKK786465:FKK786472 FUG786465:FUG786472 GEC786465:GEC786472 GNY786465:GNY786472 GXU786465:GXU786472 HHQ786465:HHQ786472 HRM786465:HRM786472 IBI786465:IBI786472 ILE786465:ILE786472 IVA786465:IVA786472 JEW786465:JEW786472 JOS786465:JOS786472 JYO786465:JYO786472 KIK786465:KIK786472 KSG786465:KSG786472 LCC786465:LCC786472 LLY786465:LLY786472 LVU786465:LVU786472 MFQ786465:MFQ786472 MPM786465:MPM786472 MZI786465:MZI786472 NJE786465:NJE786472 NTA786465:NTA786472 OCW786465:OCW786472 OMS786465:OMS786472 OWO786465:OWO786472 PGK786465:PGK786472 PQG786465:PQG786472 QAC786465:QAC786472 QJY786465:QJY786472 QTU786465:QTU786472 RDQ786465:RDQ786472 RNM786465:RNM786472 RXI786465:RXI786472 SHE786465:SHE786472 SRA786465:SRA786472 TAW786465:TAW786472 TKS786465:TKS786472 TUO786465:TUO786472 UEK786465:UEK786472 UOG786465:UOG786472 UYC786465:UYC786472 VHY786465:VHY786472 VRU786465:VRU786472 WBQ786465:WBQ786472 WLM786465:WLM786472 WVI786465:WVI786472 A852001:A852008 IW852001:IW852008 SS852001:SS852008 ACO852001:ACO852008 AMK852001:AMK852008 AWG852001:AWG852008 BGC852001:BGC852008 BPY852001:BPY852008 BZU852001:BZU852008 CJQ852001:CJQ852008 CTM852001:CTM852008 DDI852001:DDI852008 DNE852001:DNE852008 DXA852001:DXA852008 EGW852001:EGW852008 EQS852001:EQS852008 FAO852001:FAO852008 FKK852001:FKK852008 FUG852001:FUG852008 GEC852001:GEC852008 GNY852001:GNY852008 GXU852001:GXU852008 HHQ852001:HHQ852008 HRM852001:HRM852008 IBI852001:IBI852008 ILE852001:ILE852008 IVA852001:IVA852008 JEW852001:JEW852008 JOS852001:JOS852008 JYO852001:JYO852008 KIK852001:KIK852008 KSG852001:KSG852008 LCC852001:LCC852008 LLY852001:LLY852008 LVU852001:LVU852008 MFQ852001:MFQ852008 MPM852001:MPM852008 MZI852001:MZI852008 NJE852001:NJE852008 NTA852001:NTA852008 OCW852001:OCW852008 OMS852001:OMS852008 OWO852001:OWO852008 PGK852001:PGK852008 PQG852001:PQG852008 QAC852001:QAC852008 QJY852001:QJY852008 QTU852001:QTU852008 RDQ852001:RDQ852008 RNM852001:RNM852008 RXI852001:RXI852008 SHE852001:SHE852008 SRA852001:SRA852008 TAW852001:TAW852008 TKS852001:TKS852008 TUO852001:TUO852008 UEK852001:UEK852008 UOG852001:UOG852008 UYC852001:UYC852008 VHY852001:VHY852008 VRU852001:VRU852008 WBQ852001:WBQ852008 WLM852001:WLM852008 WVI852001:WVI852008 A917537:A917544 IW917537:IW917544 SS917537:SS917544 ACO917537:ACO917544 AMK917537:AMK917544 AWG917537:AWG917544 BGC917537:BGC917544 BPY917537:BPY917544 BZU917537:BZU917544 CJQ917537:CJQ917544 CTM917537:CTM917544 DDI917537:DDI917544 DNE917537:DNE917544 DXA917537:DXA917544 EGW917537:EGW917544 EQS917537:EQS917544 FAO917537:FAO917544 FKK917537:FKK917544 FUG917537:FUG917544 GEC917537:GEC917544 GNY917537:GNY917544 GXU917537:GXU917544 HHQ917537:HHQ917544 HRM917537:HRM917544 IBI917537:IBI917544 ILE917537:ILE917544 IVA917537:IVA917544 JEW917537:JEW917544 JOS917537:JOS917544 JYO917537:JYO917544 KIK917537:KIK917544 KSG917537:KSG917544 LCC917537:LCC917544 LLY917537:LLY917544 LVU917537:LVU917544 MFQ917537:MFQ917544 MPM917537:MPM917544 MZI917537:MZI917544 NJE917537:NJE917544 NTA917537:NTA917544 OCW917537:OCW917544 OMS917537:OMS917544 OWO917537:OWO917544 PGK917537:PGK917544 PQG917537:PQG917544 QAC917537:QAC917544 QJY917537:QJY917544 QTU917537:QTU917544 RDQ917537:RDQ917544 RNM917537:RNM917544 RXI917537:RXI917544 SHE917537:SHE917544 SRA917537:SRA917544 TAW917537:TAW917544 TKS917537:TKS917544 TUO917537:TUO917544 UEK917537:UEK917544 UOG917537:UOG917544 UYC917537:UYC917544 VHY917537:VHY917544 VRU917537:VRU917544 WBQ917537:WBQ917544 WLM917537:WLM917544 WVI917537:WVI917544 A983073:A983080 IW983073:IW983080 SS983073:SS983080 ACO983073:ACO983080 AMK983073:AMK983080 AWG983073:AWG983080 BGC983073:BGC983080 BPY983073:BPY983080 BZU983073:BZU983080 CJQ983073:CJQ983080 CTM983073:CTM983080 DDI983073:DDI983080 DNE983073:DNE983080 DXA983073:DXA983080 EGW983073:EGW983080 EQS983073:EQS983080 FAO983073:FAO983080 FKK983073:FKK983080 FUG983073:FUG983080 GEC983073:GEC983080 GNY983073:GNY983080 GXU983073:GXU983080 HHQ983073:HHQ983080 HRM983073:HRM983080 IBI983073:IBI983080 ILE983073:ILE983080 IVA983073:IVA983080 JEW983073:JEW983080 JOS983073:JOS983080 JYO983073:JYO983080 KIK983073:KIK983080 KSG983073:KSG983080 LCC983073:LCC983080 LLY983073:LLY983080 LVU983073:LVU983080 MFQ983073:MFQ983080 MPM983073:MPM983080 MZI983073:MZI983080 NJE983073:NJE983080 NTA983073:NTA983080 OCW983073:OCW983080 OMS983073:OMS983080 OWO983073:OWO983080 PGK983073:PGK983080 PQG983073:PQG983080 QAC983073:QAC983080 QJY983073:QJY983080 QTU983073:QTU983080 RDQ983073:RDQ983080 RNM983073:RNM983080 RXI983073:RXI983080 SHE983073:SHE983080 SRA983073:SRA983080 TAW983073:TAW983080 TKS983073:TKS983080 TUO983073:TUO983080 UEK983073:UEK983080 UOG983073:UOG983080 UYC983073:UYC983080 VHY983073:VHY983080 VRU983073:VRU983080 WBQ983073:WBQ983080 WLM983073:WLM983080 WVI983073:WVI983080">
      <formula1>Comportamenti</formula1>
    </dataValidation>
  </dataValidations>
  <pageMargins left="0.7" right="0.7" top="0.75" bottom="0.75" header="0.3" footer="0.3"/>
  <pageSetup paperSize="9" scale="65" orientation="landscape"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6"/>
  <sheetViews>
    <sheetView topLeftCell="A16" workbookViewId="0">
      <selection activeCell="A26" sqref="A26"/>
    </sheetView>
  </sheetViews>
  <sheetFormatPr defaultRowHeight="13.2" x14ac:dyDescent="0.3"/>
  <cols>
    <col min="1" max="1" width="42.44140625" style="103" customWidth="1"/>
    <col min="2" max="2" width="53.33203125" style="103" customWidth="1"/>
    <col min="3" max="3" width="10.109375" style="103" customWidth="1"/>
    <col min="4" max="4" width="8.88671875" style="103" hidden="1" customWidth="1"/>
    <col min="5" max="5" width="9.33203125" style="103" customWidth="1"/>
    <col min="6" max="10" width="16" style="103" customWidth="1"/>
    <col min="11" max="256" width="9.109375" style="103"/>
    <col min="257" max="257" width="42.44140625" style="103" customWidth="1"/>
    <col min="258" max="258" width="46.44140625" style="103" customWidth="1"/>
    <col min="259" max="259" width="10.109375" style="103" customWidth="1"/>
    <col min="260" max="260" width="8.88671875" style="103" customWidth="1"/>
    <col min="261" max="261" width="9.33203125" style="103" customWidth="1"/>
    <col min="262" max="266" width="16" style="103" customWidth="1"/>
    <col min="267" max="512" width="9.109375" style="103"/>
    <col min="513" max="513" width="42.44140625" style="103" customWidth="1"/>
    <col min="514" max="514" width="46.44140625" style="103" customWidth="1"/>
    <col min="515" max="515" width="10.109375" style="103" customWidth="1"/>
    <col min="516" max="516" width="8.88671875" style="103" customWidth="1"/>
    <col min="517" max="517" width="9.33203125" style="103" customWidth="1"/>
    <col min="518" max="522" width="16" style="103" customWidth="1"/>
    <col min="523" max="768" width="9.109375" style="103"/>
    <col min="769" max="769" width="42.44140625" style="103" customWidth="1"/>
    <col min="770" max="770" width="46.44140625" style="103" customWidth="1"/>
    <col min="771" max="771" width="10.109375" style="103" customWidth="1"/>
    <col min="772" max="772" width="8.88671875" style="103" customWidth="1"/>
    <col min="773" max="773" width="9.33203125" style="103" customWidth="1"/>
    <col min="774" max="778" width="16" style="103" customWidth="1"/>
    <col min="779" max="1024" width="9.109375" style="103"/>
    <col min="1025" max="1025" width="42.44140625" style="103" customWidth="1"/>
    <col min="1026" max="1026" width="46.44140625" style="103" customWidth="1"/>
    <col min="1027" max="1027" width="10.109375" style="103" customWidth="1"/>
    <col min="1028" max="1028" width="8.88671875" style="103" customWidth="1"/>
    <col min="1029" max="1029" width="9.33203125" style="103" customWidth="1"/>
    <col min="1030" max="1034" width="16" style="103" customWidth="1"/>
    <col min="1035" max="1280" width="9.109375" style="103"/>
    <col min="1281" max="1281" width="42.44140625" style="103" customWidth="1"/>
    <col min="1282" max="1282" width="46.44140625" style="103" customWidth="1"/>
    <col min="1283" max="1283" width="10.109375" style="103" customWidth="1"/>
    <col min="1284" max="1284" width="8.88671875" style="103" customWidth="1"/>
    <col min="1285" max="1285" width="9.33203125" style="103" customWidth="1"/>
    <col min="1286" max="1290" width="16" style="103" customWidth="1"/>
    <col min="1291" max="1536" width="9.109375" style="103"/>
    <col min="1537" max="1537" width="42.44140625" style="103" customWidth="1"/>
    <col min="1538" max="1538" width="46.44140625" style="103" customWidth="1"/>
    <col min="1539" max="1539" width="10.109375" style="103" customWidth="1"/>
    <col min="1540" max="1540" width="8.88671875" style="103" customWidth="1"/>
    <col min="1541" max="1541" width="9.33203125" style="103" customWidth="1"/>
    <col min="1542" max="1546" width="16" style="103" customWidth="1"/>
    <col min="1547" max="1792" width="9.109375" style="103"/>
    <col min="1793" max="1793" width="42.44140625" style="103" customWidth="1"/>
    <col min="1794" max="1794" width="46.44140625" style="103" customWidth="1"/>
    <col min="1795" max="1795" width="10.109375" style="103" customWidth="1"/>
    <col min="1796" max="1796" width="8.88671875" style="103" customWidth="1"/>
    <col min="1797" max="1797" width="9.33203125" style="103" customWidth="1"/>
    <col min="1798" max="1802" width="16" style="103" customWidth="1"/>
    <col min="1803" max="2048" width="9.109375" style="103"/>
    <col min="2049" max="2049" width="42.44140625" style="103" customWidth="1"/>
    <col min="2050" max="2050" width="46.44140625" style="103" customWidth="1"/>
    <col min="2051" max="2051" width="10.109375" style="103" customWidth="1"/>
    <col min="2052" max="2052" width="8.88671875" style="103" customWidth="1"/>
    <col min="2053" max="2053" width="9.33203125" style="103" customWidth="1"/>
    <col min="2054" max="2058" width="16" style="103" customWidth="1"/>
    <col min="2059" max="2304" width="9.109375" style="103"/>
    <col min="2305" max="2305" width="42.44140625" style="103" customWidth="1"/>
    <col min="2306" max="2306" width="46.44140625" style="103" customWidth="1"/>
    <col min="2307" max="2307" width="10.109375" style="103" customWidth="1"/>
    <col min="2308" max="2308" width="8.88671875" style="103" customWidth="1"/>
    <col min="2309" max="2309" width="9.33203125" style="103" customWidth="1"/>
    <col min="2310" max="2314" width="16" style="103" customWidth="1"/>
    <col min="2315" max="2560" width="9.109375" style="103"/>
    <col min="2561" max="2561" width="42.44140625" style="103" customWidth="1"/>
    <col min="2562" max="2562" width="46.44140625" style="103" customWidth="1"/>
    <col min="2563" max="2563" width="10.109375" style="103" customWidth="1"/>
    <col min="2564" max="2564" width="8.88671875" style="103" customWidth="1"/>
    <col min="2565" max="2565" width="9.33203125" style="103" customWidth="1"/>
    <col min="2566" max="2570" width="16" style="103" customWidth="1"/>
    <col min="2571" max="2816" width="9.109375" style="103"/>
    <col min="2817" max="2817" width="42.44140625" style="103" customWidth="1"/>
    <col min="2818" max="2818" width="46.44140625" style="103" customWidth="1"/>
    <col min="2819" max="2819" width="10.109375" style="103" customWidth="1"/>
    <col min="2820" max="2820" width="8.88671875" style="103" customWidth="1"/>
    <col min="2821" max="2821" width="9.33203125" style="103" customWidth="1"/>
    <col min="2822" max="2826" width="16" style="103" customWidth="1"/>
    <col min="2827" max="3072" width="9.109375" style="103"/>
    <col min="3073" max="3073" width="42.44140625" style="103" customWidth="1"/>
    <col min="3074" max="3074" width="46.44140625" style="103" customWidth="1"/>
    <col min="3075" max="3075" width="10.109375" style="103" customWidth="1"/>
    <col min="3076" max="3076" width="8.88671875" style="103" customWidth="1"/>
    <col min="3077" max="3077" width="9.33203125" style="103" customWidth="1"/>
    <col min="3078" max="3082" width="16" style="103" customWidth="1"/>
    <col min="3083" max="3328" width="9.109375" style="103"/>
    <col min="3329" max="3329" width="42.44140625" style="103" customWidth="1"/>
    <col min="3330" max="3330" width="46.44140625" style="103" customWidth="1"/>
    <col min="3331" max="3331" width="10.109375" style="103" customWidth="1"/>
    <col min="3332" max="3332" width="8.88671875" style="103" customWidth="1"/>
    <col min="3333" max="3333" width="9.33203125" style="103" customWidth="1"/>
    <col min="3334" max="3338" width="16" style="103" customWidth="1"/>
    <col min="3339" max="3584" width="9.109375" style="103"/>
    <col min="3585" max="3585" width="42.44140625" style="103" customWidth="1"/>
    <col min="3586" max="3586" width="46.44140625" style="103" customWidth="1"/>
    <col min="3587" max="3587" width="10.109375" style="103" customWidth="1"/>
    <col min="3588" max="3588" width="8.88671875" style="103" customWidth="1"/>
    <col min="3589" max="3589" width="9.33203125" style="103" customWidth="1"/>
    <col min="3590" max="3594" width="16" style="103" customWidth="1"/>
    <col min="3595" max="3840" width="9.109375" style="103"/>
    <col min="3841" max="3841" width="42.44140625" style="103" customWidth="1"/>
    <col min="3842" max="3842" width="46.44140625" style="103" customWidth="1"/>
    <col min="3843" max="3843" width="10.109375" style="103" customWidth="1"/>
    <col min="3844" max="3844" width="8.88671875" style="103" customWidth="1"/>
    <col min="3845" max="3845" width="9.33203125" style="103" customWidth="1"/>
    <col min="3846" max="3850" width="16" style="103" customWidth="1"/>
    <col min="3851" max="4096" width="9.109375" style="103"/>
    <col min="4097" max="4097" width="42.44140625" style="103" customWidth="1"/>
    <col min="4098" max="4098" width="46.44140625" style="103" customWidth="1"/>
    <col min="4099" max="4099" width="10.109375" style="103" customWidth="1"/>
    <col min="4100" max="4100" width="8.88671875" style="103" customWidth="1"/>
    <col min="4101" max="4101" width="9.33203125" style="103" customWidth="1"/>
    <col min="4102" max="4106" width="16" style="103" customWidth="1"/>
    <col min="4107" max="4352" width="9.109375" style="103"/>
    <col min="4353" max="4353" width="42.44140625" style="103" customWidth="1"/>
    <col min="4354" max="4354" width="46.44140625" style="103" customWidth="1"/>
    <col min="4355" max="4355" width="10.109375" style="103" customWidth="1"/>
    <col min="4356" max="4356" width="8.88671875" style="103" customWidth="1"/>
    <col min="4357" max="4357" width="9.33203125" style="103" customWidth="1"/>
    <col min="4358" max="4362" width="16" style="103" customWidth="1"/>
    <col min="4363" max="4608" width="9.109375" style="103"/>
    <col min="4609" max="4609" width="42.44140625" style="103" customWidth="1"/>
    <col min="4610" max="4610" width="46.44140625" style="103" customWidth="1"/>
    <col min="4611" max="4611" width="10.109375" style="103" customWidth="1"/>
    <col min="4612" max="4612" width="8.88671875" style="103" customWidth="1"/>
    <col min="4613" max="4613" width="9.33203125" style="103" customWidth="1"/>
    <col min="4614" max="4618" width="16" style="103" customWidth="1"/>
    <col min="4619" max="4864" width="9.109375" style="103"/>
    <col min="4865" max="4865" width="42.44140625" style="103" customWidth="1"/>
    <col min="4866" max="4866" width="46.44140625" style="103" customWidth="1"/>
    <col min="4867" max="4867" width="10.109375" style="103" customWidth="1"/>
    <col min="4868" max="4868" width="8.88671875" style="103" customWidth="1"/>
    <col min="4869" max="4869" width="9.33203125" style="103" customWidth="1"/>
    <col min="4870" max="4874" width="16" style="103" customWidth="1"/>
    <col min="4875" max="5120" width="9.109375" style="103"/>
    <col min="5121" max="5121" width="42.44140625" style="103" customWidth="1"/>
    <col min="5122" max="5122" width="46.44140625" style="103" customWidth="1"/>
    <col min="5123" max="5123" width="10.109375" style="103" customWidth="1"/>
    <col min="5124" max="5124" width="8.88671875" style="103" customWidth="1"/>
    <col min="5125" max="5125" width="9.33203125" style="103" customWidth="1"/>
    <col min="5126" max="5130" width="16" style="103" customWidth="1"/>
    <col min="5131" max="5376" width="9.109375" style="103"/>
    <col min="5377" max="5377" width="42.44140625" style="103" customWidth="1"/>
    <col min="5378" max="5378" width="46.44140625" style="103" customWidth="1"/>
    <col min="5379" max="5379" width="10.109375" style="103" customWidth="1"/>
    <col min="5380" max="5380" width="8.88671875" style="103" customWidth="1"/>
    <col min="5381" max="5381" width="9.33203125" style="103" customWidth="1"/>
    <col min="5382" max="5386" width="16" style="103" customWidth="1"/>
    <col min="5387" max="5632" width="9.109375" style="103"/>
    <col min="5633" max="5633" width="42.44140625" style="103" customWidth="1"/>
    <col min="5634" max="5634" width="46.44140625" style="103" customWidth="1"/>
    <col min="5635" max="5635" width="10.109375" style="103" customWidth="1"/>
    <col min="5636" max="5636" width="8.88671875" style="103" customWidth="1"/>
    <col min="5637" max="5637" width="9.33203125" style="103" customWidth="1"/>
    <col min="5638" max="5642" width="16" style="103" customWidth="1"/>
    <col min="5643" max="5888" width="9.109375" style="103"/>
    <col min="5889" max="5889" width="42.44140625" style="103" customWidth="1"/>
    <col min="5890" max="5890" width="46.44140625" style="103" customWidth="1"/>
    <col min="5891" max="5891" width="10.109375" style="103" customWidth="1"/>
    <col min="5892" max="5892" width="8.88671875" style="103" customWidth="1"/>
    <col min="5893" max="5893" width="9.33203125" style="103" customWidth="1"/>
    <col min="5894" max="5898" width="16" style="103" customWidth="1"/>
    <col min="5899" max="6144" width="9.109375" style="103"/>
    <col min="6145" max="6145" width="42.44140625" style="103" customWidth="1"/>
    <col min="6146" max="6146" width="46.44140625" style="103" customWidth="1"/>
    <col min="6147" max="6147" width="10.109375" style="103" customWidth="1"/>
    <col min="6148" max="6148" width="8.88671875" style="103" customWidth="1"/>
    <col min="6149" max="6149" width="9.33203125" style="103" customWidth="1"/>
    <col min="6150" max="6154" width="16" style="103" customWidth="1"/>
    <col min="6155" max="6400" width="9.109375" style="103"/>
    <col min="6401" max="6401" width="42.44140625" style="103" customWidth="1"/>
    <col min="6402" max="6402" width="46.44140625" style="103" customWidth="1"/>
    <col min="6403" max="6403" width="10.109375" style="103" customWidth="1"/>
    <col min="6404" max="6404" width="8.88671875" style="103" customWidth="1"/>
    <col min="6405" max="6405" width="9.33203125" style="103" customWidth="1"/>
    <col min="6406" max="6410" width="16" style="103" customWidth="1"/>
    <col min="6411" max="6656" width="9.109375" style="103"/>
    <col min="6657" max="6657" width="42.44140625" style="103" customWidth="1"/>
    <col min="6658" max="6658" width="46.44140625" style="103" customWidth="1"/>
    <col min="6659" max="6659" width="10.109375" style="103" customWidth="1"/>
    <col min="6660" max="6660" width="8.88671875" style="103" customWidth="1"/>
    <col min="6661" max="6661" width="9.33203125" style="103" customWidth="1"/>
    <col min="6662" max="6666" width="16" style="103" customWidth="1"/>
    <col min="6667" max="6912" width="9.109375" style="103"/>
    <col min="6913" max="6913" width="42.44140625" style="103" customWidth="1"/>
    <col min="6914" max="6914" width="46.44140625" style="103" customWidth="1"/>
    <col min="6915" max="6915" width="10.109375" style="103" customWidth="1"/>
    <col min="6916" max="6916" width="8.88671875" style="103" customWidth="1"/>
    <col min="6917" max="6917" width="9.33203125" style="103" customWidth="1"/>
    <col min="6918" max="6922" width="16" style="103" customWidth="1"/>
    <col min="6923" max="7168" width="9.109375" style="103"/>
    <col min="7169" max="7169" width="42.44140625" style="103" customWidth="1"/>
    <col min="7170" max="7170" width="46.44140625" style="103" customWidth="1"/>
    <col min="7171" max="7171" width="10.109375" style="103" customWidth="1"/>
    <col min="7172" max="7172" width="8.88671875" style="103" customWidth="1"/>
    <col min="7173" max="7173" width="9.33203125" style="103" customWidth="1"/>
    <col min="7174" max="7178" width="16" style="103" customWidth="1"/>
    <col min="7179" max="7424" width="9.109375" style="103"/>
    <col min="7425" max="7425" width="42.44140625" style="103" customWidth="1"/>
    <col min="7426" max="7426" width="46.44140625" style="103" customWidth="1"/>
    <col min="7427" max="7427" width="10.109375" style="103" customWidth="1"/>
    <col min="7428" max="7428" width="8.88671875" style="103" customWidth="1"/>
    <col min="7429" max="7429" width="9.33203125" style="103" customWidth="1"/>
    <col min="7430" max="7434" width="16" style="103" customWidth="1"/>
    <col min="7435" max="7680" width="9.109375" style="103"/>
    <col min="7681" max="7681" width="42.44140625" style="103" customWidth="1"/>
    <col min="7682" max="7682" width="46.44140625" style="103" customWidth="1"/>
    <col min="7683" max="7683" width="10.109375" style="103" customWidth="1"/>
    <col min="7684" max="7684" width="8.88671875" style="103" customWidth="1"/>
    <col min="7685" max="7685" width="9.33203125" style="103" customWidth="1"/>
    <col min="7686" max="7690" width="16" style="103" customWidth="1"/>
    <col min="7691" max="7936" width="9.109375" style="103"/>
    <col min="7937" max="7937" width="42.44140625" style="103" customWidth="1"/>
    <col min="7938" max="7938" width="46.44140625" style="103" customWidth="1"/>
    <col min="7939" max="7939" width="10.109375" style="103" customWidth="1"/>
    <col min="7940" max="7940" width="8.88671875" style="103" customWidth="1"/>
    <col min="7941" max="7941" width="9.33203125" style="103" customWidth="1"/>
    <col min="7942" max="7946" width="16" style="103" customWidth="1"/>
    <col min="7947" max="8192" width="9.109375" style="103"/>
    <col min="8193" max="8193" width="42.44140625" style="103" customWidth="1"/>
    <col min="8194" max="8194" width="46.44140625" style="103" customWidth="1"/>
    <col min="8195" max="8195" width="10.109375" style="103" customWidth="1"/>
    <col min="8196" max="8196" width="8.88671875" style="103" customWidth="1"/>
    <col min="8197" max="8197" width="9.33203125" style="103" customWidth="1"/>
    <col min="8198" max="8202" width="16" style="103" customWidth="1"/>
    <col min="8203" max="8448" width="9.109375" style="103"/>
    <col min="8449" max="8449" width="42.44140625" style="103" customWidth="1"/>
    <col min="8450" max="8450" width="46.44140625" style="103" customWidth="1"/>
    <col min="8451" max="8451" width="10.109375" style="103" customWidth="1"/>
    <col min="8452" max="8452" width="8.88671875" style="103" customWidth="1"/>
    <col min="8453" max="8453" width="9.33203125" style="103" customWidth="1"/>
    <col min="8454" max="8458" width="16" style="103" customWidth="1"/>
    <col min="8459" max="8704" width="9.109375" style="103"/>
    <col min="8705" max="8705" width="42.44140625" style="103" customWidth="1"/>
    <col min="8706" max="8706" width="46.44140625" style="103" customWidth="1"/>
    <col min="8707" max="8707" width="10.109375" style="103" customWidth="1"/>
    <col min="8708" max="8708" width="8.88671875" style="103" customWidth="1"/>
    <col min="8709" max="8709" width="9.33203125" style="103" customWidth="1"/>
    <col min="8710" max="8714" width="16" style="103" customWidth="1"/>
    <col min="8715" max="8960" width="9.109375" style="103"/>
    <col min="8961" max="8961" width="42.44140625" style="103" customWidth="1"/>
    <col min="8962" max="8962" width="46.44140625" style="103" customWidth="1"/>
    <col min="8963" max="8963" width="10.109375" style="103" customWidth="1"/>
    <col min="8964" max="8964" width="8.88671875" style="103" customWidth="1"/>
    <col min="8965" max="8965" width="9.33203125" style="103" customWidth="1"/>
    <col min="8966" max="8970" width="16" style="103" customWidth="1"/>
    <col min="8971" max="9216" width="9.109375" style="103"/>
    <col min="9217" max="9217" width="42.44140625" style="103" customWidth="1"/>
    <col min="9218" max="9218" width="46.44140625" style="103" customWidth="1"/>
    <col min="9219" max="9219" width="10.109375" style="103" customWidth="1"/>
    <col min="9220" max="9220" width="8.88671875" style="103" customWidth="1"/>
    <col min="9221" max="9221" width="9.33203125" style="103" customWidth="1"/>
    <col min="9222" max="9226" width="16" style="103" customWidth="1"/>
    <col min="9227" max="9472" width="9.109375" style="103"/>
    <col min="9473" max="9473" width="42.44140625" style="103" customWidth="1"/>
    <col min="9474" max="9474" width="46.44140625" style="103" customWidth="1"/>
    <col min="9475" max="9475" width="10.109375" style="103" customWidth="1"/>
    <col min="9476" max="9476" width="8.88671875" style="103" customWidth="1"/>
    <col min="9477" max="9477" width="9.33203125" style="103" customWidth="1"/>
    <col min="9478" max="9482" width="16" style="103" customWidth="1"/>
    <col min="9483" max="9728" width="9.109375" style="103"/>
    <col min="9729" max="9729" width="42.44140625" style="103" customWidth="1"/>
    <col min="9730" max="9730" width="46.44140625" style="103" customWidth="1"/>
    <col min="9731" max="9731" width="10.109375" style="103" customWidth="1"/>
    <col min="9732" max="9732" width="8.88671875" style="103" customWidth="1"/>
    <col min="9733" max="9733" width="9.33203125" style="103" customWidth="1"/>
    <col min="9734" max="9738" width="16" style="103" customWidth="1"/>
    <col min="9739" max="9984" width="9.109375" style="103"/>
    <col min="9985" max="9985" width="42.44140625" style="103" customWidth="1"/>
    <col min="9986" max="9986" width="46.44140625" style="103" customWidth="1"/>
    <col min="9987" max="9987" width="10.109375" style="103" customWidth="1"/>
    <col min="9988" max="9988" width="8.88671875" style="103" customWidth="1"/>
    <col min="9989" max="9989" width="9.33203125" style="103" customWidth="1"/>
    <col min="9990" max="9994" width="16" style="103" customWidth="1"/>
    <col min="9995" max="10240" width="9.109375" style="103"/>
    <col min="10241" max="10241" width="42.44140625" style="103" customWidth="1"/>
    <col min="10242" max="10242" width="46.44140625" style="103" customWidth="1"/>
    <col min="10243" max="10243" width="10.109375" style="103" customWidth="1"/>
    <col min="10244" max="10244" width="8.88671875" style="103" customWidth="1"/>
    <col min="10245" max="10245" width="9.33203125" style="103" customWidth="1"/>
    <col min="10246" max="10250" width="16" style="103" customWidth="1"/>
    <col min="10251" max="10496" width="9.109375" style="103"/>
    <col min="10497" max="10497" width="42.44140625" style="103" customWidth="1"/>
    <col min="10498" max="10498" width="46.44140625" style="103" customWidth="1"/>
    <col min="10499" max="10499" width="10.109375" style="103" customWidth="1"/>
    <col min="10500" max="10500" width="8.88671875" style="103" customWidth="1"/>
    <col min="10501" max="10501" width="9.33203125" style="103" customWidth="1"/>
    <col min="10502" max="10506" width="16" style="103" customWidth="1"/>
    <col min="10507" max="10752" width="9.109375" style="103"/>
    <col min="10753" max="10753" width="42.44140625" style="103" customWidth="1"/>
    <col min="10754" max="10754" width="46.44140625" style="103" customWidth="1"/>
    <col min="10755" max="10755" width="10.109375" style="103" customWidth="1"/>
    <col min="10756" max="10756" width="8.88671875" style="103" customWidth="1"/>
    <col min="10757" max="10757" width="9.33203125" style="103" customWidth="1"/>
    <col min="10758" max="10762" width="16" style="103" customWidth="1"/>
    <col min="10763" max="11008" width="9.109375" style="103"/>
    <col min="11009" max="11009" width="42.44140625" style="103" customWidth="1"/>
    <col min="11010" max="11010" width="46.44140625" style="103" customWidth="1"/>
    <col min="11011" max="11011" width="10.109375" style="103" customWidth="1"/>
    <col min="11012" max="11012" width="8.88671875" style="103" customWidth="1"/>
    <col min="11013" max="11013" width="9.33203125" style="103" customWidth="1"/>
    <col min="11014" max="11018" width="16" style="103" customWidth="1"/>
    <col min="11019" max="11264" width="9.109375" style="103"/>
    <col min="11265" max="11265" width="42.44140625" style="103" customWidth="1"/>
    <col min="11266" max="11266" width="46.44140625" style="103" customWidth="1"/>
    <col min="11267" max="11267" width="10.109375" style="103" customWidth="1"/>
    <col min="11268" max="11268" width="8.88671875" style="103" customWidth="1"/>
    <col min="11269" max="11269" width="9.33203125" style="103" customWidth="1"/>
    <col min="11270" max="11274" width="16" style="103" customWidth="1"/>
    <col min="11275" max="11520" width="9.109375" style="103"/>
    <col min="11521" max="11521" width="42.44140625" style="103" customWidth="1"/>
    <col min="11522" max="11522" width="46.44140625" style="103" customWidth="1"/>
    <col min="11523" max="11523" width="10.109375" style="103" customWidth="1"/>
    <col min="11524" max="11524" width="8.88671875" style="103" customWidth="1"/>
    <col min="11525" max="11525" width="9.33203125" style="103" customWidth="1"/>
    <col min="11526" max="11530" width="16" style="103" customWidth="1"/>
    <col min="11531" max="11776" width="9.109375" style="103"/>
    <col min="11777" max="11777" width="42.44140625" style="103" customWidth="1"/>
    <col min="11778" max="11778" width="46.44140625" style="103" customWidth="1"/>
    <col min="11779" max="11779" width="10.109375" style="103" customWidth="1"/>
    <col min="11780" max="11780" width="8.88671875" style="103" customWidth="1"/>
    <col min="11781" max="11781" width="9.33203125" style="103" customWidth="1"/>
    <col min="11782" max="11786" width="16" style="103" customWidth="1"/>
    <col min="11787" max="12032" width="9.109375" style="103"/>
    <col min="12033" max="12033" width="42.44140625" style="103" customWidth="1"/>
    <col min="12034" max="12034" width="46.44140625" style="103" customWidth="1"/>
    <col min="12035" max="12035" width="10.109375" style="103" customWidth="1"/>
    <col min="12036" max="12036" width="8.88671875" style="103" customWidth="1"/>
    <col min="12037" max="12037" width="9.33203125" style="103" customWidth="1"/>
    <col min="12038" max="12042" width="16" style="103" customWidth="1"/>
    <col min="12043" max="12288" width="9.109375" style="103"/>
    <col min="12289" max="12289" width="42.44140625" style="103" customWidth="1"/>
    <col min="12290" max="12290" width="46.44140625" style="103" customWidth="1"/>
    <col min="12291" max="12291" width="10.109375" style="103" customWidth="1"/>
    <col min="12292" max="12292" width="8.88671875" style="103" customWidth="1"/>
    <col min="12293" max="12293" width="9.33203125" style="103" customWidth="1"/>
    <col min="12294" max="12298" width="16" style="103" customWidth="1"/>
    <col min="12299" max="12544" width="9.109375" style="103"/>
    <col min="12545" max="12545" width="42.44140625" style="103" customWidth="1"/>
    <col min="12546" max="12546" width="46.44140625" style="103" customWidth="1"/>
    <col min="12547" max="12547" width="10.109375" style="103" customWidth="1"/>
    <col min="12548" max="12548" width="8.88671875" style="103" customWidth="1"/>
    <col min="12549" max="12549" width="9.33203125" style="103" customWidth="1"/>
    <col min="12550" max="12554" width="16" style="103" customWidth="1"/>
    <col min="12555" max="12800" width="9.109375" style="103"/>
    <col min="12801" max="12801" width="42.44140625" style="103" customWidth="1"/>
    <col min="12802" max="12802" width="46.44140625" style="103" customWidth="1"/>
    <col min="12803" max="12803" width="10.109375" style="103" customWidth="1"/>
    <col min="12804" max="12804" width="8.88671875" style="103" customWidth="1"/>
    <col min="12805" max="12805" width="9.33203125" style="103" customWidth="1"/>
    <col min="12806" max="12810" width="16" style="103" customWidth="1"/>
    <col min="12811" max="13056" width="9.109375" style="103"/>
    <col min="13057" max="13057" width="42.44140625" style="103" customWidth="1"/>
    <col min="13058" max="13058" width="46.44140625" style="103" customWidth="1"/>
    <col min="13059" max="13059" width="10.109375" style="103" customWidth="1"/>
    <col min="13060" max="13060" width="8.88671875" style="103" customWidth="1"/>
    <col min="13061" max="13061" width="9.33203125" style="103" customWidth="1"/>
    <col min="13062" max="13066" width="16" style="103" customWidth="1"/>
    <col min="13067" max="13312" width="9.109375" style="103"/>
    <col min="13313" max="13313" width="42.44140625" style="103" customWidth="1"/>
    <col min="13314" max="13314" width="46.44140625" style="103" customWidth="1"/>
    <col min="13315" max="13315" width="10.109375" style="103" customWidth="1"/>
    <col min="13316" max="13316" width="8.88671875" style="103" customWidth="1"/>
    <col min="13317" max="13317" width="9.33203125" style="103" customWidth="1"/>
    <col min="13318" max="13322" width="16" style="103" customWidth="1"/>
    <col min="13323" max="13568" width="9.109375" style="103"/>
    <col min="13569" max="13569" width="42.44140625" style="103" customWidth="1"/>
    <col min="13570" max="13570" width="46.44140625" style="103" customWidth="1"/>
    <col min="13571" max="13571" width="10.109375" style="103" customWidth="1"/>
    <col min="13572" max="13572" width="8.88671875" style="103" customWidth="1"/>
    <col min="13573" max="13573" width="9.33203125" style="103" customWidth="1"/>
    <col min="13574" max="13578" width="16" style="103" customWidth="1"/>
    <col min="13579" max="13824" width="9.109375" style="103"/>
    <col min="13825" max="13825" width="42.44140625" style="103" customWidth="1"/>
    <col min="13826" max="13826" width="46.44140625" style="103" customWidth="1"/>
    <col min="13827" max="13827" width="10.109375" style="103" customWidth="1"/>
    <col min="13828" max="13828" width="8.88671875" style="103" customWidth="1"/>
    <col min="13829" max="13829" width="9.33203125" style="103" customWidth="1"/>
    <col min="13830" max="13834" width="16" style="103" customWidth="1"/>
    <col min="13835" max="14080" width="9.109375" style="103"/>
    <col min="14081" max="14081" width="42.44140625" style="103" customWidth="1"/>
    <col min="14082" max="14082" width="46.44140625" style="103" customWidth="1"/>
    <col min="14083" max="14083" width="10.109375" style="103" customWidth="1"/>
    <col min="14084" max="14084" width="8.88671875" style="103" customWidth="1"/>
    <col min="14085" max="14085" width="9.33203125" style="103" customWidth="1"/>
    <col min="14086" max="14090" width="16" style="103" customWidth="1"/>
    <col min="14091" max="14336" width="9.109375" style="103"/>
    <col min="14337" max="14337" width="42.44140625" style="103" customWidth="1"/>
    <col min="14338" max="14338" width="46.44140625" style="103" customWidth="1"/>
    <col min="14339" max="14339" width="10.109375" style="103" customWidth="1"/>
    <col min="14340" max="14340" width="8.88671875" style="103" customWidth="1"/>
    <col min="14341" max="14341" width="9.33203125" style="103" customWidth="1"/>
    <col min="14342" max="14346" width="16" style="103" customWidth="1"/>
    <col min="14347" max="14592" width="9.109375" style="103"/>
    <col min="14593" max="14593" width="42.44140625" style="103" customWidth="1"/>
    <col min="14594" max="14594" width="46.44140625" style="103" customWidth="1"/>
    <col min="14595" max="14595" width="10.109375" style="103" customWidth="1"/>
    <col min="14596" max="14596" width="8.88671875" style="103" customWidth="1"/>
    <col min="14597" max="14597" width="9.33203125" style="103" customWidth="1"/>
    <col min="14598" max="14602" width="16" style="103" customWidth="1"/>
    <col min="14603" max="14848" width="9.109375" style="103"/>
    <col min="14849" max="14849" width="42.44140625" style="103" customWidth="1"/>
    <col min="14850" max="14850" width="46.44140625" style="103" customWidth="1"/>
    <col min="14851" max="14851" width="10.109375" style="103" customWidth="1"/>
    <col min="14852" max="14852" width="8.88671875" style="103" customWidth="1"/>
    <col min="14853" max="14853" width="9.33203125" style="103" customWidth="1"/>
    <col min="14854" max="14858" width="16" style="103" customWidth="1"/>
    <col min="14859" max="15104" width="9.109375" style="103"/>
    <col min="15105" max="15105" width="42.44140625" style="103" customWidth="1"/>
    <col min="15106" max="15106" width="46.44140625" style="103" customWidth="1"/>
    <col min="15107" max="15107" width="10.109375" style="103" customWidth="1"/>
    <col min="15108" max="15108" width="8.88671875" style="103" customWidth="1"/>
    <col min="15109" max="15109" width="9.33203125" style="103" customWidth="1"/>
    <col min="15110" max="15114" width="16" style="103" customWidth="1"/>
    <col min="15115" max="15360" width="9.109375" style="103"/>
    <col min="15361" max="15361" width="42.44140625" style="103" customWidth="1"/>
    <col min="15362" max="15362" width="46.44140625" style="103" customWidth="1"/>
    <col min="15363" max="15363" width="10.109375" style="103" customWidth="1"/>
    <col min="15364" max="15364" width="8.88671875" style="103" customWidth="1"/>
    <col min="15365" max="15365" width="9.33203125" style="103" customWidth="1"/>
    <col min="15366" max="15370" width="16" style="103" customWidth="1"/>
    <col min="15371" max="15616" width="9.109375" style="103"/>
    <col min="15617" max="15617" width="42.44140625" style="103" customWidth="1"/>
    <col min="15618" max="15618" width="46.44140625" style="103" customWidth="1"/>
    <col min="15619" max="15619" width="10.109375" style="103" customWidth="1"/>
    <col min="15620" max="15620" width="8.88671875" style="103" customWidth="1"/>
    <col min="15621" max="15621" width="9.33203125" style="103" customWidth="1"/>
    <col min="15622" max="15626" width="16" style="103" customWidth="1"/>
    <col min="15627" max="15872" width="9.109375" style="103"/>
    <col min="15873" max="15873" width="42.44140625" style="103" customWidth="1"/>
    <col min="15874" max="15874" width="46.44140625" style="103" customWidth="1"/>
    <col min="15875" max="15875" width="10.109375" style="103" customWidth="1"/>
    <col min="15876" max="15876" width="8.88671875" style="103" customWidth="1"/>
    <col min="15877" max="15877" width="9.33203125" style="103" customWidth="1"/>
    <col min="15878" max="15882" width="16" style="103" customWidth="1"/>
    <col min="15883" max="16128" width="9.109375" style="103"/>
    <col min="16129" max="16129" width="42.44140625" style="103" customWidth="1"/>
    <col min="16130" max="16130" width="46.44140625" style="103" customWidth="1"/>
    <col min="16131" max="16131" width="10.109375" style="103" customWidth="1"/>
    <col min="16132" max="16132" width="8.88671875" style="103" customWidth="1"/>
    <col min="16133" max="16133" width="9.33203125" style="103" customWidth="1"/>
    <col min="16134" max="16138" width="16" style="103" customWidth="1"/>
    <col min="16139" max="16384" width="9.109375" style="103"/>
  </cols>
  <sheetData>
    <row r="1" spans="1:10" s="87" customFormat="1" ht="21.75" customHeight="1" x14ac:dyDescent="0.3">
      <c r="A1" s="368" t="s">
        <v>383</v>
      </c>
      <c r="B1" s="369"/>
      <c r="C1" s="369"/>
      <c r="D1" s="369"/>
      <c r="E1" s="369"/>
      <c r="F1" s="369"/>
      <c r="G1" s="369"/>
      <c r="H1" s="369"/>
      <c r="I1" s="369"/>
      <c r="J1" s="370"/>
    </row>
    <row r="2" spans="1:10" s="87" customFormat="1" ht="19.5" customHeight="1" x14ac:dyDescent="0.3">
      <c r="A2" s="88" t="s">
        <v>1</v>
      </c>
      <c r="B2" s="89">
        <f>'[1]1'!B2</f>
        <v>0</v>
      </c>
      <c r="C2" s="90"/>
      <c r="D2" s="90"/>
      <c r="E2" s="90"/>
      <c r="F2" s="91" t="s">
        <v>346</v>
      </c>
      <c r="G2" s="91" t="s">
        <v>347</v>
      </c>
      <c r="H2" s="90"/>
      <c r="I2" s="91" t="s">
        <v>348</v>
      </c>
      <c r="J2" s="92"/>
    </row>
    <row r="3" spans="1:10" s="87" customFormat="1" ht="19.5" customHeight="1" x14ac:dyDescent="0.3">
      <c r="A3" s="88" t="s">
        <v>349</v>
      </c>
      <c r="B3" s="93">
        <f>'[1]1'!B3</f>
        <v>0</v>
      </c>
      <c r="C3" s="90"/>
      <c r="D3" s="90"/>
      <c r="E3" s="90"/>
      <c r="F3" s="94"/>
      <c r="G3" s="94"/>
      <c r="H3" s="90"/>
      <c r="I3" s="95">
        <v>2019</v>
      </c>
      <c r="J3" s="92"/>
    </row>
    <row r="4" spans="1:10" s="87" customFormat="1" ht="19.5" customHeight="1" x14ac:dyDescent="0.3">
      <c r="A4" s="88" t="s">
        <v>350</v>
      </c>
      <c r="B4" s="93">
        <f>'[1]1'!B4</f>
        <v>0</v>
      </c>
      <c r="C4" s="90"/>
      <c r="D4" s="90"/>
      <c r="E4" s="90"/>
      <c r="F4" s="90"/>
      <c r="G4" s="90"/>
      <c r="H4" s="90"/>
      <c r="J4" s="92"/>
    </row>
    <row r="5" spans="1:10" s="87" customFormat="1" ht="19.5" customHeight="1" x14ac:dyDescent="0.3">
      <c r="A5" s="88" t="s">
        <v>351</v>
      </c>
      <c r="B5" s="96"/>
      <c r="C5" s="90"/>
      <c r="D5" s="90"/>
      <c r="E5" s="90"/>
      <c r="F5" s="90"/>
      <c r="G5" s="90"/>
      <c r="H5" s="90"/>
      <c r="I5" s="90"/>
      <c r="J5" s="92"/>
    </row>
    <row r="6" spans="1:10" ht="9.75" customHeight="1" x14ac:dyDescent="0.3">
      <c r="A6" s="97"/>
      <c r="B6" s="98"/>
      <c r="C6" s="99"/>
      <c r="D6" s="99"/>
      <c r="E6" s="99"/>
      <c r="F6" s="99"/>
      <c r="G6" s="100"/>
      <c r="H6" s="101"/>
      <c r="I6" s="101"/>
      <c r="J6" s="102"/>
    </row>
    <row r="7" spans="1:10" ht="12.75" customHeight="1" x14ac:dyDescent="0.3">
      <c r="A7" s="371" t="s">
        <v>352</v>
      </c>
      <c r="B7" s="371"/>
      <c r="C7" s="371"/>
      <c r="D7" s="371"/>
      <c r="E7" s="371"/>
      <c r="F7" s="373" t="s">
        <v>353</v>
      </c>
      <c r="G7" s="373"/>
      <c r="H7" s="373"/>
      <c r="I7" s="373"/>
      <c r="J7" s="373"/>
    </row>
    <row r="8" spans="1:10" ht="15.75" customHeight="1" x14ac:dyDescent="0.3">
      <c r="A8" s="372"/>
      <c r="B8" s="372"/>
      <c r="C8" s="372"/>
      <c r="D8" s="372"/>
      <c r="E8" s="372"/>
      <c r="F8" s="104">
        <v>1</v>
      </c>
      <c r="G8" s="104">
        <v>2</v>
      </c>
      <c r="H8" s="104">
        <v>3</v>
      </c>
      <c r="I8" s="104">
        <v>4</v>
      </c>
      <c r="J8" s="104">
        <v>5</v>
      </c>
    </row>
    <row r="9" spans="1:10" ht="15.75" customHeight="1" x14ac:dyDescent="0.3">
      <c r="A9" s="372"/>
      <c r="B9" s="372"/>
      <c r="C9" s="372"/>
      <c r="D9" s="372"/>
      <c r="E9" s="372"/>
      <c r="F9" s="105" t="s">
        <v>354</v>
      </c>
      <c r="G9" s="105" t="s">
        <v>355</v>
      </c>
      <c r="H9" s="106" t="s">
        <v>356</v>
      </c>
      <c r="I9" s="106" t="s">
        <v>357</v>
      </c>
      <c r="J9" s="106" t="s">
        <v>358</v>
      </c>
    </row>
    <row r="10" spans="1:10" ht="4.5" customHeight="1" x14ac:dyDescent="0.3">
      <c r="A10" s="374"/>
      <c r="B10" s="374"/>
      <c r="C10" s="374"/>
      <c r="D10" s="374"/>
      <c r="E10" s="374"/>
      <c r="F10" s="374"/>
      <c r="G10" s="374"/>
      <c r="H10" s="374"/>
      <c r="I10" s="374"/>
      <c r="J10" s="374"/>
    </row>
    <row r="11" spans="1:10" ht="32.25" customHeight="1" x14ac:dyDescent="0.3">
      <c r="A11" s="107" t="s">
        <v>359</v>
      </c>
      <c r="B11" s="107" t="s">
        <v>360</v>
      </c>
      <c r="C11" s="108" t="s">
        <v>361</v>
      </c>
      <c r="D11" s="108" t="s">
        <v>362</v>
      </c>
      <c r="E11" s="108" t="s">
        <v>363</v>
      </c>
      <c r="F11" s="108" t="s">
        <v>364</v>
      </c>
      <c r="G11" s="108" t="s">
        <v>69</v>
      </c>
      <c r="H11" s="108" t="s">
        <v>365</v>
      </c>
      <c r="I11" s="108" t="s">
        <v>366</v>
      </c>
      <c r="J11" s="108" t="s">
        <v>367</v>
      </c>
    </row>
    <row r="12" spans="1:10" ht="55.5" customHeight="1" x14ac:dyDescent="0.3">
      <c r="A12" s="109" t="str">
        <f>'1'!E13</f>
        <v>Ciclo della Programmazione: corretta gestione e programmazione delle risorse finanziarie dell'ente al fine di garantire la qualità dei servizi svolti e il rispetto dei piani e dei programmi della politica</v>
      </c>
      <c r="B12" s="110"/>
      <c r="C12" s="111"/>
      <c r="D12" s="112">
        <f t="shared" ref="D12:D21" si="0">E12/100</f>
        <v>0</v>
      </c>
      <c r="E12" s="113"/>
      <c r="F12" s="114" t="str">
        <f>IF(E12&lt;=20,"X","")</f>
        <v>X</v>
      </c>
      <c r="G12" s="114" t="str">
        <f>IF(AND(E12&gt;20,E12&lt;=50),"X","")</f>
        <v/>
      </c>
      <c r="H12" s="114" t="str">
        <f>IF(AND(E12&gt;50,E12&lt;=70),"X","")</f>
        <v/>
      </c>
      <c r="I12" s="114" t="str">
        <f>IF(AND(E12&gt;70,E12&lt;=90),"X","")</f>
        <v/>
      </c>
      <c r="J12" s="114" t="str">
        <f>IF(AND(E12&gt;90,E12&lt;=100),"X","")</f>
        <v/>
      </c>
    </row>
    <row r="13" spans="1:10" ht="55.5" customHeight="1" x14ac:dyDescent="0.3">
      <c r="A13" s="109" t="str">
        <f>'2'!E13</f>
        <v>Funzionalità organizzativa: garantire il funzionamento dell'organizzazione finalizzato alla gestione dei servizi in una logica di efficienza e l'efficacia dell'azione amministrativa</v>
      </c>
      <c r="B13" s="116"/>
      <c r="C13" s="111"/>
      <c r="D13" s="112">
        <f t="shared" si="0"/>
        <v>0</v>
      </c>
      <c r="E13" s="113"/>
      <c r="F13" s="114" t="str">
        <f t="shared" ref="F13:F21" si="1">IF(E13&lt;=20,"X","")</f>
        <v>X</v>
      </c>
      <c r="G13" s="114" t="str">
        <f t="shared" ref="G13:G21" si="2">IF(AND(E13&gt;20,E13&lt;=50),"X","")</f>
        <v/>
      </c>
      <c r="H13" s="114" t="str">
        <f t="shared" ref="H13:H21" si="3">IF(AND(E13&gt;50,E13&lt;=70),"X","")</f>
        <v/>
      </c>
      <c r="I13" s="114" t="str">
        <f t="shared" ref="I13:I21" si="4">IF(AND(E13&gt;70,E13&lt;=90),"X","")</f>
        <v/>
      </c>
      <c r="J13" s="114" t="str">
        <f t="shared" ref="J13:J21" si="5">IF(AND(E13&gt;90,E13&lt;=100),"X","")</f>
        <v/>
      </c>
    </row>
    <row r="14" spans="1:10" ht="55.5" customHeight="1" x14ac:dyDescent="0.3">
      <c r="A14" s="109" t="str">
        <f>'3'!E13</f>
        <v>Risorse umane: garantire una corretta gestione del personale, secondo principi di legalità, equità e di riconoscimento del merito</v>
      </c>
      <c r="B14" s="116"/>
      <c r="C14" s="113"/>
      <c r="D14" s="112">
        <f t="shared" si="0"/>
        <v>0</v>
      </c>
      <c r="E14" s="113"/>
      <c r="F14" s="114" t="str">
        <f t="shared" si="1"/>
        <v>X</v>
      </c>
      <c r="G14" s="114" t="str">
        <f t="shared" si="2"/>
        <v/>
      </c>
      <c r="H14" s="114" t="str">
        <f t="shared" si="3"/>
        <v/>
      </c>
      <c r="I14" s="114" t="str">
        <f t="shared" si="4"/>
        <v/>
      </c>
      <c r="J14" s="114" t="str">
        <f t="shared" si="5"/>
        <v/>
      </c>
    </row>
    <row r="15" spans="1:10" ht="55.5" customHeight="1" x14ac:dyDescent="0.3">
      <c r="A15" s="109" t="str">
        <f>'4'!E13</f>
        <v>Gestione dei servizi a contatto con il pubblico: garantire la soddisfazione dell'utenza e la pronta risposta alle istanze presentate</v>
      </c>
      <c r="B15" s="116"/>
      <c r="C15" s="113"/>
      <c r="D15" s="112">
        <f t="shared" si="0"/>
        <v>0</v>
      </c>
      <c r="E15" s="113"/>
      <c r="F15" s="114" t="str">
        <f t="shared" si="1"/>
        <v>X</v>
      </c>
      <c r="G15" s="114" t="str">
        <f t="shared" si="2"/>
        <v/>
      </c>
      <c r="H15" s="114" t="str">
        <f t="shared" si="3"/>
        <v/>
      </c>
      <c r="I15" s="114" t="str">
        <f t="shared" si="4"/>
        <v/>
      </c>
      <c r="J15" s="114" t="str">
        <f t="shared" si="5"/>
        <v/>
      </c>
    </row>
    <row r="16" spans="1:10" ht="55.5" customHeight="1" x14ac:dyDescent="0.3">
      <c r="A16" s="109" t="str">
        <f>'5'!E13</f>
        <v>Trasparenza e Anticorruzione: attuazione delle misure previste dalla normativa e dal PTPCT dell'ente in materia di trasparenza e anticorruzione</v>
      </c>
      <c r="B16" s="116"/>
      <c r="C16" s="113"/>
      <c r="D16" s="112">
        <f t="shared" si="0"/>
        <v>0</v>
      </c>
      <c r="E16" s="113"/>
      <c r="F16" s="114" t="str">
        <f t="shared" si="1"/>
        <v>X</v>
      </c>
      <c r="G16" s="114" t="str">
        <f t="shared" si="2"/>
        <v/>
      </c>
      <c r="H16" s="114" t="str">
        <f t="shared" si="3"/>
        <v/>
      </c>
      <c r="I16" s="114" t="str">
        <f t="shared" si="4"/>
        <v/>
      </c>
      <c r="J16" s="114" t="str">
        <f t="shared" si="5"/>
        <v/>
      </c>
    </row>
    <row r="17" spans="1:10" ht="87.75" customHeight="1" x14ac:dyDescent="0.3">
      <c r="A17" s="109"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7" s="116"/>
      <c r="C17" s="113"/>
      <c r="D17" s="112">
        <f t="shared" si="0"/>
        <v>0</v>
      </c>
      <c r="E17" s="113"/>
      <c r="F17" s="114" t="str">
        <f t="shared" si="1"/>
        <v>X</v>
      </c>
      <c r="G17" s="114" t="str">
        <f t="shared" si="2"/>
        <v/>
      </c>
      <c r="H17" s="114" t="str">
        <f t="shared" si="3"/>
        <v/>
      </c>
      <c r="I17" s="114" t="str">
        <f t="shared" si="4"/>
        <v/>
      </c>
      <c r="J17" s="114" t="str">
        <f t="shared" si="5"/>
        <v/>
      </c>
    </row>
    <row r="18" spans="1:10" ht="76.5" customHeight="1" x14ac:dyDescent="0.3">
      <c r="A18" s="109"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B18" s="109"/>
      <c r="C18" s="113"/>
      <c r="D18" s="112">
        <f t="shared" si="0"/>
        <v>0</v>
      </c>
      <c r="E18" s="113"/>
      <c r="F18" s="114" t="str">
        <f t="shared" si="1"/>
        <v>X</v>
      </c>
      <c r="G18" s="114" t="str">
        <f t="shared" si="2"/>
        <v/>
      </c>
      <c r="H18" s="114" t="str">
        <f t="shared" si="3"/>
        <v/>
      </c>
      <c r="I18" s="114" t="str">
        <f t="shared" si="4"/>
        <v/>
      </c>
      <c r="J18" s="114" t="str">
        <f t="shared" si="5"/>
        <v/>
      </c>
    </row>
    <row r="19" spans="1:10" ht="26.25" hidden="1" customHeight="1" x14ac:dyDescent="0.3">
      <c r="A19" s="116"/>
      <c r="B19" s="116"/>
      <c r="C19" s="113"/>
      <c r="D19" s="112">
        <f t="shared" si="0"/>
        <v>0</v>
      </c>
      <c r="E19" s="113"/>
      <c r="F19" s="114" t="str">
        <f t="shared" si="1"/>
        <v>X</v>
      </c>
      <c r="G19" s="114" t="str">
        <f t="shared" si="2"/>
        <v/>
      </c>
      <c r="H19" s="114" t="str">
        <f t="shared" si="3"/>
        <v/>
      </c>
      <c r="I19" s="114" t="str">
        <f t="shared" si="4"/>
        <v/>
      </c>
      <c r="J19" s="114" t="str">
        <f t="shared" si="5"/>
        <v/>
      </c>
    </row>
    <row r="20" spans="1:10" ht="26.25" hidden="1" customHeight="1" x14ac:dyDescent="0.3">
      <c r="A20" s="116"/>
      <c r="B20" s="116"/>
      <c r="C20" s="113"/>
      <c r="D20" s="112">
        <f t="shared" si="0"/>
        <v>0</v>
      </c>
      <c r="E20" s="113"/>
      <c r="F20" s="114" t="str">
        <f t="shared" si="1"/>
        <v>X</v>
      </c>
      <c r="G20" s="114" t="str">
        <f t="shared" si="2"/>
        <v/>
      </c>
      <c r="H20" s="114" t="str">
        <f t="shared" si="3"/>
        <v/>
      </c>
      <c r="I20" s="114" t="str">
        <f t="shared" si="4"/>
        <v/>
      </c>
      <c r="J20" s="114" t="str">
        <f t="shared" si="5"/>
        <v/>
      </c>
    </row>
    <row r="21" spans="1:10" ht="26.25" hidden="1" customHeight="1" x14ac:dyDescent="0.3">
      <c r="A21" s="116"/>
      <c r="B21" s="116"/>
      <c r="C21" s="113"/>
      <c r="D21" s="112">
        <f t="shared" si="0"/>
        <v>0</v>
      </c>
      <c r="E21" s="113"/>
      <c r="F21" s="114" t="str">
        <f t="shared" si="1"/>
        <v>X</v>
      </c>
      <c r="G21" s="114" t="str">
        <f t="shared" si="2"/>
        <v/>
      </c>
      <c r="H21" s="114" t="str">
        <f t="shared" si="3"/>
        <v/>
      </c>
      <c r="I21" s="114" t="str">
        <f t="shared" si="4"/>
        <v/>
      </c>
      <c r="J21" s="114" t="str">
        <f t="shared" si="5"/>
        <v/>
      </c>
    </row>
    <row r="22" spans="1:10" x14ac:dyDescent="0.3">
      <c r="A22" s="117" t="s">
        <v>368</v>
      </c>
      <c r="B22" s="118" t="str">
        <f>IF(C22=60,"Pesatura Adeguata","Pesatura Inadeguata")</f>
        <v>Pesatura Inadeguata</v>
      </c>
      <c r="C22" s="119">
        <f>SUM(C12:C21)</f>
        <v>0</v>
      </c>
      <c r="D22" s="119"/>
      <c r="E22" s="120" t="e">
        <f>SUM(G22:J22)/C22</f>
        <v>#DIV/0!</v>
      </c>
      <c r="F22" s="121"/>
      <c r="G22" s="122">
        <f>IF(G12="x",C12*D12)+IF(G13="x",C13*D13)+IF(G14="x",C14*D14)+IF(G15="x",C15*D15)+IF(G16="x",C16*D16)+IF(G17="x",C17*D17)+IF(G18="x",C18*D18)+IF(G19="x",C19*D19)+IF(G20="x",C20*D20)+IF(G21="x",C21*D21)</f>
        <v>0</v>
      </c>
      <c r="H22" s="122">
        <f>IF(H12="x",C12*D12)+IF(H13="x",C13*D13)+IF(H14="x",C14*D14)+IF(H15="x",C15*D15)+IF(H16="x",C16*D16)+IF(H17="x",C17*D17)+IF(H18="x",C18*D18)+IF(H19="x",C19*D19)+IF(H20="x",C20*D20)+IF(H21="x",C21*D21)</f>
        <v>0</v>
      </c>
      <c r="I22" s="122">
        <f>IF(I12="x",C12*D12)+IF(I13="x",C13*D13)+IF(I14="x",C14*D14)+IF(I15="x",C15*D15)+IF(I16="x",C16*D16)+IF(I17="x",C17*D17)+IF(I18="x",C18*D18)+IF(I19="x",C19*D19)+IF(I20="x",C20*D20)+IF(I21="x",C21*D21)</f>
        <v>0</v>
      </c>
      <c r="J22" s="122">
        <f>IF(J12="x",C12*D12)+IF(J13="x",C13*D13)+IF(J14="x",C14*D14)+IF(J15="x",C15*D15)+IF(J16="x",C16*D16)+IF(J17="x",C17*D17)+IF(J18="x",C18*D18)+IF(J19="x",C19*D19)+IF(J20="x",C20*D20)+IF(J20="x",C20*D20)</f>
        <v>0</v>
      </c>
    </row>
    <row r="23" spans="1:10" ht="3" customHeight="1" x14ac:dyDescent="0.3">
      <c r="A23" s="374"/>
      <c r="B23" s="375"/>
      <c r="C23" s="375"/>
      <c r="D23" s="123"/>
      <c r="E23" s="374"/>
      <c r="F23" s="375"/>
      <c r="G23" s="375"/>
      <c r="H23" s="374"/>
      <c r="I23" s="375"/>
      <c r="J23" s="375"/>
    </row>
    <row r="24" spans="1:10" ht="42" customHeight="1" x14ac:dyDescent="0.3">
      <c r="A24" s="107" t="s">
        <v>369</v>
      </c>
      <c r="B24" s="107" t="s">
        <v>360</v>
      </c>
      <c r="C24" s="108" t="s">
        <v>361</v>
      </c>
      <c r="D24" s="108" t="s">
        <v>362</v>
      </c>
      <c r="E24" s="108" t="s">
        <v>363</v>
      </c>
      <c r="F24" s="108" t="s">
        <v>364</v>
      </c>
      <c r="G24" s="108" t="s">
        <v>69</v>
      </c>
      <c r="H24" s="108" t="s">
        <v>365</v>
      </c>
      <c r="I24" s="108" t="s">
        <v>366</v>
      </c>
      <c r="J24" s="108" t="s">
        <v>367</v>
      </c>
    </row>
    <row r="25" spans="1:10" s="125" customFormat="1" ht="27" customHeight="1" x14ac:dyDescent="0.3">
      <c r="A25" s="116" t="s">
        <v>449</v>
      </c>
      <c r="B25" s="115"/>
      <c r="C25" s="124"/>
      <c r="D25" s="112">
        <f>E25/100</f>
        <v>0</v>
      </c>
      <c r="E25" s="113"/>
      <c r="F25" s="114" t="str">
        <f t="shared" ref="F25:F35" si="6">IF(E25&lt;=20,"X","")</f>
        <v>X</v>
      </c>
      <c r="G25" s="114" t="str">
        <f t="shared" ref="G25:G35" si="7">IF(AND(E25&gt;20,E25&lt;=50),"X","")</f>
        <v/>
      </c>
      <c r="H25" s="114" t="str">
        <f t="shared" ref="H25:H35" si="8">IF(AND(E25&gt;50,E25&lt;=70),"X","")</f>
        <v/>
      </c>
      <c r="I25" s="114" t="str">
        <f t="shared" ref="I25:I35" si="9">IF(AND(E25&gt;70,E25&lt;=90),"X","")</f>
        <v/>
      </c>
      <c r="J25" s="114" t="str">
        <f>IF(AND(E25&gt;90,E25&lt;=100),"X","")</f>
        <v/>
      </c>
    </row>
    <row r="26" spans="1:10" s="125" customFormat="1" ht="27" customHeight="1" x14ac:dyDescent="0.3">
      <c r="A26" s="116" t="s">
        <v>450</v>
      </c>
      <c r="B26" s="116"/>
      <c r="C26" s="124"/>
      <c r="D26" s="112">
        <f t="shared" ref="D26:D32" si="10">E26/100</f>
        <v>0</v>
      </c>
      <c r="E26" s="113"/>
      <c r="F26" s="114" t="str">
        <f t="shared" si="6"/>
        <v>X</v>
      </c>
      <c r="G26" s="114" t="str">
        <f t="shared" si="7"/>
        <v/>
      </c>
      <c r="H26" s="114" t="str">
        <f t="shared" si="8"/>
        <v/>
      </c>
      <c r="I26" s="114" t="str">
        <f t="shared" si="9"/>
        <v/>
      </c>
      <c r="J26" s="114" t="str">
        <f t="shared" ref="J26:J32" si="11">IF(AND(E26&gt;90,E26&lt;=100),"X","")</f>
        <v/>
      </c>
    </row>
    <row r="27" spans="1:10" s="125" customFormat="1" ht="27" customHeight="1" x14ac:dyDescent="0.3">
      <c r="A27" s="116" t="s">
        <v>451</v>
      </c>
      <c r="B27" s="116"/>
      <c r="C27" s="124"/>
      <c r="D27" s="112">
        <f t="shared" si="10"/>
        <v>0</v>
      </c>
      <c r="E27" s="113"/>
      <c r="F27" s="114" t="str">
        <f t="shared" si="6"/>
        <v>X</v>
      </c>
      <c r="G27" s="114" t="str">
        <f t="shared" si="7"/>
        <v/>
      </c>
      <c r="H27" s="114" t="str">
        <f t="shared" si="8"/>
        <v/>
      </c>
      <c r="I27" s="114" t="str">
        <f t="shared" si="9"/>
        <v/>
      </c>
      <c r="J27" s="114" t="str">
        <f t="shared" si="11"/>
        <v/>
      </c>
    </row>
    <row r="28" spans="1:10" s="125" customFormat="1" ht="27" customHeight="1" x14ac:dyDescent="0.3">
      <c r="A28" s="116" t="s">
        <v>452</v>
      </c>
      <c r="B28" s="116"/>
      <c r="C28" s="124"/>
      <c r="D28" s="112">
        <f t="shared" si="10"/>
        <v>0</v>
      </c>
      <c r="E28" s="113"/>
      <c r="F28" s="114" t="str">
        <f t="shared" si="6"/>
        <v>X</v>
      </c>
      <c r="G28" s="114" t="str">
        <f t="shared" si="7"/>
        <v/>
      </c>
      <c r="H28" s="114" t="str">
        <f t="shared" si="8"/>
        <v/>
      </c>
      <c r="I28" s="114" t="str">
        <f t="shared" si="9"/>
        <v/>
      </c>
      <c r="J28" s="114" t="str">
        <f t="shared" si="11"/>
        <v/>
      </c>
    </row>
    <row r="29" spans="1:10" s="125" customFormat="1" ht="27" customHeight="1" x14ac:dyDescent="0.3">
      <c r="A29" s="116"/>
      <c r="B29" s="116"/>
      <c r="C29" s="126"/>
      <c r="D29" s="112">
        <f t="shared" si="10"/>
        <v>0</v>
      </c>
      <c r="E29" s="113"/>
      <c r="F29" s="114" t="str">
        <f t="shared" si="6"/>
        <v>X</v>
      </c>
      <c r="G29" s="114" t="str">
        <f t="shared" si="7"/>
        <v/>
      </c>
      <c r="H29" s="114" t="str">
        <f t="shared" si="8"/>
        <v/>
      </c>
      <c r="I29" s="114" t="str">
        <f t="shared" si="9"/>
        <v/>
      </c>
      <c r="J29" s="114" t="str">
        <f t="shared" si="11"/>
        <v/>
      </c>
    </row>
    <row r="30" spans="1:10" s="125" customFormat="1" ht="27" customHeight="1" x14ac:dyDescent="0.3">
      <c r="A30" s="116"/>
      <c r="B30" s="116"/>
      <c r="C30" s="126"/>
      <c r="D30" s="112">
        <f t="shared" si="10"/>
        <v>0</v>
      </c>
      <c r="E30" s="113"/>
      <c r="F30" s="114" t="str">
        <f t="shared" si="6"/>
        <v>X</v>
      </c>
      <c r="G30" s="114" t="str">
        <f t="shared" si="7"/>
        <v/>
      </c>
      <c r="H30" s="114" t="str">
        <f t="shared" si="8"/>
        <v/>
      </c>
      <c r="I30" s="114" t="str">
        <f t="shared" si="9"/>
        <v/>
      </c>
      <c r="J30" s="114" t="str">
        <f t="shared" si="11"/>
        <v/>
      </c>
    </row>
    <row r="31" spans="1:10" s="125" customFormat="1" ht="27" customHeight="1" x14ac:dyDescent="0.3">
      <c r="A31" s="116"/>
      <c r="B31" s="116"/>
      <c r="C31" s="126"/>
      <c r="D31" s="112">
        <f t="shared" si="10"/>
        <v>0</v>
      </c>
      <c r="E31" s="113"/>
      <c r="F31" s="114" t="str">
        <f t="shared" si="6"/>
        <v>X</v>
      </c>
      <c r="G31" s="114" t="str">
        <f t="shared" si="7"/>
        <v/>
      </c>
      <c r="H31" s="114" t="str">
        <f t="shared" si="8"/>
        <v/>
      </c>
      <c r="I31" s="114" t="str">
        <f t="shared" si="9"/>
        <v/>
      </c>
      <c r="J31" s="114" t="str">
        <f t="shared" si="11"/>
        <v/>
      </c>
    </row>
    <row r="32" spans="1:10" s="125" customFormat="1" ht="27" customHeight="1" x14ac:dyDescent="0.3">
      <c r="A32" s="116"/>
      <c r="B32" s="116"/>
      <c r="C32" s="126"/>
      <c r="D32" s="112">
        <f t="shared" si="10"/>
        <v>0</v>
      </c>
      <c r="E32" s="113"/>
      <c r="F32" s="114" t="str">
        <f t="shared" si="6"/>
        <v>X</v>
      </c>
      <c r="G32" s="114" t="str">
        <f t="shared" si="7"/>
        <v/>
      </c>
      <c r="H32" s="114" t="str">
        <f t="shared" si="8"/>
        <v/>
      </c>
      <c r="I32" s="114" t="str">
        <f t="shared" si="9"/>
        <v/>
      </c>
      <c r="J32" s="114" t="str">
        <f t="shared" si="11"/>
        <v/>
      </c>
    </row>
    <row r="33" spans="1:11" ht="42" customHeight="1" x14ac:dyDescent="0.3">
      <c r="A33" s="104" t="s">
        <v>370</v>
      </c>
      <c r="B33" s="104" t="s">
        <v>371</v>
      </c>
      <c r="C33" s="108" t="s">
        <v>361</v>
      </c>
      <c r="D33" s="108" t="s">
        <v>362</v>
      </c>
      <c r="E33" s="108" t="s">
        <v>363</v>
      </c>
      <c r="F33" s="127" t="s">
        <v>372</v>
      </c>
      <c r="G33" s="127" t="s">
        <v>373</v>
      </c>
      <c r="H33" s="127" t="s">
        <v>374</v>
      </c>
      <c r="I33" s="127" t="s">
        <v>375</v>
      </c>
      <c r="J33" s="127" t="s">
        <v>376</v>
      </c>
    </row>
    <row r="34" spans="1:11" s="125" customFormat="1" ht="18.75" customHeight="1" x14ac:dyDescent="0.3">
      <c r="A34" s="116"/>
      <c r="B34" s="116"/>
      <c r="C34" s="126"/>
      <c r="D34" s="112">
        <f>E34/100</f>
        <v>0</v>
      </c>
      <c r="E34" s="113"/>
      <c r="F34" s="114" t="str">
        <f t="shared" si="6"/>
        <v>X</v>
      </c>
      <c r="G34" s="114" t="str">
        <f t="shared" si="7"/>
        <v/>
      </c>
      <c r="H34" s="114" t="str">
        <f t="shared" si="8"/>
        <v/>
      </c>
      <c r="I34" s="114" t="str">
        <f t="shared" si="9"/>
        <v/>
      </c>
      <c r="J34" s="114" t="str">
        <f t="shared" ref="J34:J40" si="12">IF(AND(E34&gt;90,E34&lt;=100),"X","")</f>
        <v/>
      </c>
    </row>
    <row r="35" spans="1:11" s="125" customFormat="1" ht="18.75" customHeight="1" x14ac:dyDescent="0.3">
      <c r="A35" s="116"/>
      <c r="B35" s="116"/>
      <c r="C35" s="126"/>
      <c r="D35" s="112">
        <f t="shared" ref="D35:D40" si="13">E35/100</f>
        <v>0</v>
      </c>
      <c r="E35" s="113"/>
      <c r="F35" s="114" t="str">
        <f t="shared" si="6"/>
        <v>X</v>
      </c>
      <c r="G35" s="114" t="str">
        <f t="shared" si="7"/>
        <v/>
      </c>
      <c r="H35" s="114" t="str">
        <f t="shared" si="8"/>
        <v/>
      </c>
      <c r="I35" s="114" t="str">
        <f t="shared" si="9"/>
        <v/>
      </c>
      <c r="J35" s="114" t="str">
        <f t="shared" si="12"/>
        <v/>
      </c>
    </row>
    <row r="36" spans="1:11" s="125" customFormat="1" ht="18.75" customHeight="1" x14ac:dyDescent="0.3">
      <c r="A36" s="116"/>
      <c r="B36" s="116"/>
      <c r="C36" s="126"/>
      <c r="D36" s="112">
        <f t="shared" si="13"/>
        <v>0</v>
      </c>
      <c r="E36" s="113"/>
      <c r="F36" s="114" t="str">
        <f>IF(E36&lt;=20,"X","")</f>
        <v>X</v>
      </c>
      <c r="G36" s="114" t="str">
        <f>IF(AND(E36&gt;20,E36&lt;=50),"X","")</f>
        <v/>
      </c>
      <c r="H36" s="114" t="str">
        <f>IF(AND(E36&gt;50,E36&lt;=70),"X","")</f>
        <v/>
      </c>
      <c r="I36" s="114" t="str">
        <f>IF(AND(E36&gt;70,E36&lt;=90),"X","")</f>
        <v/>
      </c>
      <c r="J36" s="114" t="str">
        <f t="shared" si="12"/>
        <v/>
      </c>
    </row>
    <row r="37" spans="1:11" s="125" customFormat="1" ht="18.75" customHeight="1" x14ac:dyDescent="0.3">
      <c r="A37" s="116"/>
      <c r="B37" s="116"/>
      <c r="C37" s="126"/>
      <c r="D37" s="112">
        <f t="shared" si="13"/>
        <v>0</v>
      </c>
      <c r="E37" s="113"/>
      <c r="F37" s="114" t="str">
        <f>IF(E37&lt;=20,"X","")</f>
        <v>X</v>
      </c>
      <c r="G37" s="114" t="str">
        <f>IF(AND(E37&gt;20,E37&lt;=50),"X","")</f>
        <v/>
      </c>
      <c r="H37" s="114" t="str">
        <f>IF(AND(E37&gt;50,E37&lt;=70),"X","")</f>
        <v/>
      </c>
      <c r="I37" s="114" t="str">
        <f>IF(AND(E37&gt;70,E37&lt;=90),"X","")</f>
        <v/>
      </c>
      <c r="J37" s="114" t="str">
        <f t="shared" si="12"/>
        <v/>
      </c>
    </row>
    <row r="38" spans="1:11" s="125" customFormat="1" ht="18.75" customHeight="1" x14ac:dyDescent="0.3">
      <c r="A38" s="116"/>
      <c r="B38" s="116"/>
      <c r="C38" s="126"/>
      <c r="D38" s="112">
        <f t="shared" si="13"/>
        <v>0</v>
      </c>
      <c r="E38" s="113"/>
      <c r="F38" s="114" t="str">
        <f>IF(E38&lt;=20,"X","")</f>
        <v>X</v>
      </c>
      <c r="G38" s="114" t="str">
        <f>IF(AND(E38&gt;20,E38&lt;=50),"X","")</f>
        <v/>
      </c>
      <c r="H38" s="114" t="str">
        <f>IF(AND(E38&gt;50,E38&lt;=70),"X","")</f>
        <v/>
      </c>
      <c r="I38" s="114" t="str">
        <f>IF(AND(E38&gt;70,E38&lt;=90),"X","")</f>
        <v/>
      </c>
      <c r="J38" s="114" t="str">
        <f t="shared" si="12"/>
        <v/>
      </c>
    </row>
    <row r="39" spans="1:11" s="125" customFormat="1" ht="18.75" customHeight="1" x14ac:dyDescent="0.3">
      <c r="A39" s="116"/>
      <c r="B39" s="116"/>
      <c r="C39" s="126"/>
      <c r="D39" s="112">
        <f t="shared" si="13"/>
        <v>0</v>
      </c>
      <c r="E39" s="113"/>
      <c r="F39" s="114" t="str">
        <f>IF(E39&lt;=20,"X","")</f>
        <v>X</v>
      </c>
      <c r="G39" s="114" t="str">
        <f>IF(AND(E39&gt;20,E39&lt;=50),"X","")</f>
        <v/>
      </c>
      <c r="H39" s="114" t="str">
        <f>IF(AND(E39&gt;50,E39&lt;=70),"X","")</f>
        <v/>
      </c>
      <c r="I39" s="114" t="str">
        <f>IF(AND(E39&gt;70,E39&lt;=90),"X","")</f>
        <v/>
      </c>
      <c r="J39" s="114" t="str">
        <f t="shared" si="12"/>
        <v/>
      </c>
    </row>
    <row r="40" spans="1:11" s="125" customFormat="1" ht="18.75" customHeight="1" x14ac:dyDescent="0.3">
      <c r="A40" s="116"/>
      <c r="B40" s="116"/>
      <c r="C40" s="126"/>
      <c r="D40" s="112">
        <f t="shared" si="13"/>
        <v>0</v>
      </c>
      <c r="E40" s="113"/>
      <c r="F40" s="114" t="str">
        <f>IF(E40&lt;=20,"X","")</f>
        <v>X</v>
      </c>
      <c r="G40" s="114" t="str">
        <f>IF(AND(E40&gt;20,E40&lt;=50),"X","")</f>
        <v/>
      </c>
      <c r="H40" s="114" t="str">
        <f>IF(AND(E40&gt;50,E40&lt;=70),"X","")</f>
        <v/>
      </c>
      <c r="I40" s="114" t="str">
        <f>IF(AND(E40&gt;70,E40&lt;=90),"X","")</f>
        <v/>
      </c>
      <c r="J40" s="114" t="str">
        <f t="shared" si="12"/>
        <v/>
      </c>
    </row>
    <row r="41" spans="1:11" ht="26.4" x14ac:dyDescent="0.3">
      <c r="A41" s="117" t="s">
        <v>377</v>
      </c>
      <c r="B41" s="118" t="str">
        <f>IF(C41=40,"Pesatura Adeguata","Pesatura Inadeguata")</f>
        <v>Pesatura Inadeguata</v>
      </c>
      <c r="C41" s="126">
        <f>SUM(C25:C36)</f>
        <v>0</v>
      </c>
      <c r="D41" s="104"/>
      <c r="E41" s="120" t="e">
        <f>SUM(G41:J41)/C41</f>
        <v>#DIV/0!</v>
      </c>
      <c r="F41" s="128"/>
      <c r="G41" s="129">
        <f>IF(G25="x",C25*D25)+IF(G26="x",C26*D26)+IF(G27="x",C27*D27)+IF(G28="x",C28*D28)+IF(G29="x",C29*D29)+IF(G30="x",C30*D30)+IF(G31="x",C31*D31)+IF(G32="x",C32*D32)+IF(G34="x",C34*D34)+IF(G35="x",C35*D35)+IF(G36="x",C36*D36)+IF(G37="x",C37*D37)+IF(G38="x",C38*D38)+IF(G39="x",C39*D39)+IF(G40="x",C40*D40)</f>
        <v>0</v>
      </c>
      <c r="H41" s="129">
        <f>IF(H25="x",C25*D25)+IF(H26="x",C26*D26)+IF(H27="x",C27*D27)+IF(H28="x",C28*D28)+IF(H29="x",C29*D29)+IF(H30="x",C30*D30)+IF(H31="x",C31*D31)+IF(H32="x",C32*D32)+IF(H34="x",C34*D34)+IF(H35="x",C35*D35)+IF(H36="x",C36*D36)+IF(H37="x",C37*D37)+IF(H38="x",C38*D38)+IF(H39="x",C39*D39)+IF(H40="x",C40*D40)</f>
        <v>0</v>
      </c>
      <c r="I41" s="129">
        <f>IF(I25="x",C25*D25)+IF(I26="x",C26*D26)+IF(I27="x",C27*D27)+IF(I28="x",C28*D28)+IF(I29="x",C29*D29)+IF(I30="x",C30*D30)+IF(I31="x",C31*D31)+IF(I32="x",C32*D32)+IF(I34="x",C34*D34)+IF(I35="x",C35*D35)+IF(I36="x",C36*D36)+IF(I37="x",C37*D37)+IF(I38="x",C38*D38)+IF(I39="x",C39*D39)+IF(I40="x",C40*D40)</f>
        <v>0</v>
      </c>
      <c r="J41" s="129">
        <f>IF(J25="x",C25*D25)+IF(J26="x",C26*D26)+IF(J27="x",C27*D27)+IF(J28="x",C28*D28)+IF(J29="x",C29*D29)+IF(J30="x",C30*D30)+IF(J31="x",C31*D31)+IF(J32="x",C32*D32)+IF(J34="x",C34*D34)+IF(J35="x",C35*D35)+IF(J36="x",C36*D36)+IF(J37="x",C37*D37)+IF(J38="x",C38*D38)+IF(J39="x",C39*D39)+IF(J40="x",C40*D40)</f>
        <v>0</v>
      </c>
    </row>
    <row r="42" spans="1:11" s="137" customFormat="1" ht="18" customHeight="1" x14ac:dyDescent="0.3">
      <c r="A42" s="130"/>
      <c r="B42" s="131"/>
      <c r="C42" s="132"/>
      <c r="D42" s="132" t="s">
        <v>378</v>
      </c>
      <c r="E42" s="133"/>
      <c r="F42" s="134"/>
      <c r="G42" s="134"/>
      <c r="H42" s="134"/>
      <c r="I42" s="134"/>
      <c r="J42" s="135"/>
      <c r="K42" s="136"/>
    </row>
    <row r="43" spans="1:11" ht="16.5" customHeight="1" x14ac:dyDescent="0.3">
      <c r="A43" s="364" t="s">
        <v>379</v>
      </c>
      <c r="B43" s="365"/>
      <c r="C43" s="119">
        <f>SUM(G22:J22)</f>
        <v>0</v>
      </c>
      <c r="D43" s="138">
        <f>C43/60</f>
        <v>0</v>
      </c>
      <c r="E43" s="139"/>
      <c r="F43" s="140"/>
      <c r="G43" s="140"/>
      <c r="H43" s="140"/>
      <c r="I43" s="140"/>
      <c r="J43" s="141"/>
      <c r="K43" s="142"/>
    </row>
    <row r="44" spans="1:11" ht="17.25" customHeight="1" x14ac:dyDescent="0.3">
      <c r="A44" s="143" t="s">
        <v>212</v>
      </c>
      <c r="B44" s="144"/>
      <c r="C44" s="145"/>
      <c r="D44" s="145"/>
      <c r="E44" s="366" t="s">
        <v>380</v>
      </c>
      <c r="F44" s="366"/>
      <c r="G44" s="367"/>
      <c r="H44" s="146">
        <f>(C43+C45)</f>
        <v>0</v>
      </c>
      <c r="I44" s="145" t="s">
        <v>381</v>
      </c>
      <c r="J44" s="147"/>
      <c r="K44" s="142"/>
    </row>
    <row r="45" spans="1:11" ht="16.5" customHeight="1" x14ac:dyDescent="0.3">
      <c r="A45" s="364" t="s">
        <v>382</v>
      </c>
      <c r="B45" s="365"/>
      <c r="C45" s="119">
        <f>SUM(F41:J41)</f>
        <v>0</v>
      </c>
      <c r="D45" s="138" t="s">
        <v>378</v>
      </c>
      <c r="E45" s="139"/>
      <c r="F45" s="140"/>
      <c r="G45" s="140"/>
      <c r="H45" s="140"/>
      <c r="I45" s="140"/>
      <c r="J45" s="141"/>
      <c r="K45" s="142"/>
    </row>
    <row r="46" spans="1:11" ht="26.25" customHeight="1" x14ac:dyDescent="0.3">
      <c r="A46" s="148"/>
      <c r="B46" s="149"/>
      <c r="C46" s="149"/>
      <c r="D46" s="149"/>
      <c r="E46" s="150"/>
      <c r="F46" s="151"/>
      <c r="G46" s="151"/>
      <c r="H46" s="151"/>
      <c r="I46" s="151"/>
      <c r="J46" s="152"/>
      <c r="K46" s="142"/>
    </row>
  </sheetData>
  <mergeCells count="10">
    <mergeCell ref="A43:B43"/>
    <mergeCell ref="E44:G44"/>
    <mergeCell ref="A45:B45"/>
    <mergeCell ref="A1:J1"/>
    <mergeCell ref="A7:E9"/>
    <mergeCell ref="F7:J7"/>
    <mergeCell ref="A10:J10"/>
    <mergeCell ref="A23:C23"/>
    <mergeCell ref="E23:G23"/>
    <mergeCell ref="H23:J23"/>
  </mergeCells>
  <conditionalFormatting sqref="B22 B41:B42">
    <cfRule type="cellIs" dxfId="88" priority="31" stopIfTrue="1" operator="equal">
      <formula>"Pesatura Inadeguata"</formula>
    </cfRule>
  </conditionalFormatting>
  <conditionalFormatting sqref="F12">
    <cfRule type="cellIs" dxfId="87" priority="30" stopIfTrue="1" operator="equal">
      <formula>"x"</formula>
    </cfRule>
  </conditionalFormatting>
  <conditionalFormatting sqref="G12">
    <cfRule type="cellIs" dxfId="86" priority="27" stopIfTrue="1" operator="equal">
      <formula>"x"</formula>
    </cfRule>
    <cfRule type="cellIs" dxfId="85" priority="29" stopIfTrue="1" operator="equal">
      <formula>"x"</formula>
    </cfRule>
  </conditionalFormatting>
  <conditionalFormatting sqref="H12">
    <cfRule type="cellIs" dxfId="84" priority="28" stopIfTrue="1" operator="equal">
      <formula>"x"</formula>
    </cfRule>
  </conditionalFormatting>
  <conditionalFormatting sqref="I12">
    <cfRule type="cellIs" dxfId="83" priority="26" stopIfTrue="1" operator="equal">
      <formula>"x"</formula>
    </cfRule>
  </conditionalFormatting>
  <conditionalFormatting sqref="J12">
    <cfRule type="cellIs" dxfId="82" priority="25" stopIfTrue="1" operator="equal">
      <formula>"x"</formula>
    </cfRule>
  </conditionalFormatting>
  <conditionalFormatting sqref="F13">
    <cfRule type="cellIs" dxfId="81" priority="24" stopIfTrue="1" operator="equal">
      <formula>"x"</formula>
    </cfRule>
  </conditionalFormatting>
  <conditionalFormatting sqref="G13">
    <cfRule type="cellIs" dxfId="80" priority="21" stopIfTrue="1" operator="equal">
      <formula>"x"</formula>
    </cfRule>
    <cfRule type="cellIs" dxfId="79" priority="23" stopIfTrue="1" operator="equal">
      <formula>"x"</formula>
    </cfRule>
  </conditionalFormatting>
  <conditionalFormatting sqref="H13">
    <cfRule type="cellIs" dxfId="78" priority="22" stopIfTrue="1" operator="equal">
      <formula>"x"</formula>
    </cfRule>
  </conditionalFormatting>
  <conditionalFormatting sqref="I13">
    <cfRule type="cellIs" dxfId="77" priority="20" stopIfTrue="1" operator="equal">
      <formula>"x"</formula>
    </cfRule>
  </conditionalFormatting>
  <conditionalFormatting sqref="J13">
    <cfRule type="cellIs" dxfId="76" priority="19" stopIfTrue="1" operator="equal">
      <formula>"x"</formula>
    </cfRule>
  </conditionalFormatting>
  <conditionalFormatting sqref="F25:F32">
    <cfRule type="cellIs" dxfId="75" priority="18" stopIfTrue="1" operator="equal">
      <formula>"x"</formula>
    </cfRule>
  </conditionalFormatting>
  <conditionalFormatting sqref="G25:G32">
    <cfRule type="cellIs" dxfId="74" priority="15" stopIfTrue="1" operator="equal">
      <formula>"x"</formula>
    </cfRule>
    <cfRule type="cellIs" dxfId="73" priority="17" stopIfTrue="1" operator="equal">
      <formula>"x"</formula>
    </cfRule>
  </conditionalFormatting>
  <conditionalFormatting sqref="H25:H32">
    <cfRule type="cellIs" dxfId="72" priority="16" stopIfTrue="1" operator="equal">
      <formula>"x"</formula>
    </cfRule>
  </conditionalFormatting>
  <conditionalFormatting sqref="I25:I32">
    <cfRule type="cellIs" dxfId="71" priority="14" stopIfTrue="1" operator="equal">
      <formula>"x"</formula>
    </cfRule>
  </conditionalFormatting>
  <conditionalFormatting sqref="J25:J32">
    <cfRule type="cellIs" dxfId="70" priority="13" stopIfTrue="1" operator="equal">
      <formula>"x"</formula>
    </cfRule>
  </conditionalFormatting>
  <conditionalFormatting sqref="F34:F40">
    <cfRule type="cellIs" dxfId="69" priority="12" stopIfTrue="1" operator="equal">
      <formula>"x"</formula>
    </cfRule>
  </conditionalFormatting>
  <conditionalFormatting sqref="G34:G40">
    <cfRule type="cellIs" dxfId="68" priority="9" stopIfTrue="1" operator="equal">
      <formula>"x"</formula>
    </cfRule>
    <cfRule type="cellIs" dxfId="67" priority="11" stopIfTrue="1" operator="equal">
      <formula>"x"</formula>
    </cfRule>
  </conditionalFormatting>
  <conditionalFormatting sqref="H34:H40">
    <cfRule type="cellIs" dxfId="66" priority="10" stopIfTrue="1" operator="equal">
      <formula>"x"</formula>
    </cfRule>
  </conditionalFormatting>
  <conditionalFormatting sqref="I34:I40">
    <cfRule type="cellIs" dxfId="65" priority="8" stopIfTrue="1" operator="equal">
      <formula>"x"</formula>
    </cfRule>
  </conditionalFormatting>
  <conditionalFormatting sqref="J34:J40">
    <cfRule type="cellIs" dxfId="64" priority="7" stopIfTrue="1" operator="equal">
      <formula>"x"</formula>
    </cfRule>
  </conditionalFormatting>
  <conditionalFormatting sqref="F14:F21">
    <cfRule type="cellIs" dxfId="63" priority="6" stopIfTrue="1" operator="equal">
      <formula>"x"</formula>
    </cfRule>
  </conditionalFormatting>
  <conditionalFormatting sqref="G14:G21">
    <cfRule type="cellIs" dxfId="62" priority="3" stopIfTrue="1" operator="equal">
      <formula>"x"</formula>
    </cfRule>
    <cfRule type="cellIs" dxfId="61" priority="5" stopIfTrue="1" operator="equal">
      <formula>"x"</formula>
    </cfRule>
  </conditionalFormatting>
  <conditionalFormatting sqref="H14:H21">
    <cfRule type="cellIs" dxfId="60" priority="4" stopIfTrue="1" operator="equal">
      <formula>"x"</formula>
    </cfRule>
  </conditionalFormatting>
  <conditionalFormatting sqref="I14:I21">
    <cfRule type="cellIs" dxfId="59" priority="2" stopIfTrue="1" operator="equal">
      <formula>"x"</formula>
    </cfRule>
  </conditionalFormatting>
  <conditionalFormatting sqref="J14:J21">
    <cfRule type="cellIs" dxfId="58" priority="1" stopIfTrue="1" operator="equal">
      <formula>"x"</formula>
    </cfRule>
  </conditionalFormatting>
  <dataValidations count="2">
    <dataValidation type="list" allowBlank="1" showInputMessage="1" showErrorMessage="1" sqref="A33:A40 IW33:IW40 SS33:SS40 ACO33:ACO40 AMK33:AMK40 AWG33:AWG40 BGC33:BGC40 BPY33:BPY40 BZU33:BZU40 CJQ33:CJQ40 CTM33:CTM40 DDI33:DDI40 DNE33:DNE40 DXA33:DXA40 EGW33:EGW40 EQS33:EQS40 FAO33:FAO40 FKK33:FKK40 FUG33:FUG40 GEC33:GEC40 GNY33:GNY40 GXU33:GXU40 HHQ33:HHQ40 HRM33:HRM40 IBI33:IBI40 ILE33:ILE40 IVA33:IVA40 JEW33:JEW40 JOS33:JOS40 JYO33:JYO40 KIK33:KIK40 KSG33:KSG40 LCC33:LCC40 LLY33:LLY40 LVU33:LVU40 MFQ33:MFQ40 MPM33:MPM40 MZI33:MZI40 NJE33:NJE40 NTA33:NTA40 OCW33:OCW40 OMS33:OMS40 OWO33:OWO40 PGK33:PGK40 PQG33:PQG40 QAC33:QAC40 QJY33:QJY40 QTU33:QTU40 RDQ33:RDQ40 RNM33:RNM40 RXI33:RXI40 SHE33:SHE40 SRA33:SRA40 TAW33:TAW40 TKS33:TKS40 TUO33:TUO40 UEK33:UEK40 UOG33:UOG40 UYC33:UYC40 VHY33:VHY40 VRU33:VRU40 WBQ33:WBQ40 WLM33:WLM40 WVI33:WVI40 A65569:A65576 IW65569:IW65576 SS65569:SS65576 ACO65569:ACO65576 AMK65569:AMK65576 AWG65569:AWG65576 BGC65569:BGC65576 BPY65569:BPY65576 BZU65569:BZU65576 CJQ65569:CJQ65576 CTM65569:CTM65576 DDI65569:DDI65576 DNE65569:DNE65576 DXA65569:DXA65576 EGW65569:EGW65576 EQS65569:EQS65576 FAO65569:FAO65576 FKK65569:FKK65576 FUG65569:FUG65576 GEC65569:GEC65576 GNY65569:GNY65576 GXU65569:GXU65576 HHQ65569:HHQ65576 HRM65569:HRM65576 IBI65569:IBI65576 ILE65569:ILE65576 IVA65569:IVA65576 JEW65569:JEW65576 JOS65569:JOS65576 JYO65569:JYO65576 KIK65569:KIK65576 KSG65569:KSG65576 LCC65569:LCC65576 LLY65569:LLY65576 LVU65569:LVU65576 MFQ65569:MFQ65576 MPM65569:MPM65576 MZI65569:MZI65576 NJE65569:NJE65576 NTA65569:NTA65576 OCW65569:OCW65576 OMS65569:OMS65576 OWO65569:OWO65576 PGK65569:PGK65576 PQG65569:PQG65576 QAC65569:QAC65576 QJY65569:QJY65576 QTU65569:QTU65576 RDQ65569:RDQ65576 RNM65569:RNM65576 RXI65569:RXI65576 SHE65569:SHE65576 SRA65569:SRA65576 TAW65569:TAW65576 TKS65569:TKS65576 TUO65569:TUO65576 UEK65569:UEK65576 UOG65569:UOG65576 UYC65569:UYC65576 VHY65569:VHY65576 VRU65569:VRU65576 WBQ65569:WBQ65576 WLM65569:WLM65576 WVI65569:WVI65576 A131105:A131112 IW131105:IW131112 SS131105:SS131112 ACO131105:ACO131112 AMK131105:AMK131112 AWG131105:AWG131112 BGC131105:BGC131112 BPY131105:BPY131112 BZU131105:BZU131112 CJQ131105:CJQ131112 CTM131105:CTM131112 DDI131105:DDI131112 DNE131105:DNE131112 DXA131105:DXA131112 EGW131105:EGW131112 EQS131105:EQS131112 FAO131105:FAO131112 FKK131105:FKK131112 FUG131105:FUG131112 GEC131105:GEC131112 GNY131105:GNY131112 GXU131105:GXU131112 HHQ131105:HHQ131112 HRM131105:HRM131112 IBI131105:IBI131112 ILE131105:ILE131112 IVA131105:IVA131112 JEW131105:JEW131112 JOS131105:JOS131112 JYO131105:JYO131112 KIK131105:KIK131112 KSG131105:KSG131112 LCC131105:LCC131112 LLY131105:LLY131112 LVU131105:LVU131112 MFQ131105:MFQ131112 MPM131105:MPM131112 MZI131105:MZI131112 NJE131105:NJE131112 NTA131105:NTA131112 OCW131105:OCW131112 OMS131105:OMS131112 OWO131105:OWO131112 PGK131105:PGK131112 PQG131105:PQG131112 QAC131105:QAC131112 QJY131105:QJY131112 QTU131105:QTU131112 RDQ131105:RDQ131112 RNM131105:RNM131112 RXI131105:RXI131112 SHE131105:SHE131112 SRA131105:SRA131112 TAW131105:TAW131112 TKS131105:TKS131112 TUO131105:TUO131112 UEK131105:UEK131112 UOG131105:UOG131112 UYC131105:UYC131112 VHY131105:VHY131112 VRU131105:VRU131112 WBQ131105:WBQ131112 WLM131105:WLM131112 WVI131105:WVI131112 A196641:A196648 IW196641:IW196648 SS196641:SS196648 ACO196641:ACO196648 AMK196641:AMK196648 AWG196641:AWG196648 BGC196641:BGC196648 BPY196641:BPY196648 BZU196641:BZU196648 CJQ196641:CJQ196648 CTM196641:CTM196648 DDI196641:DDI196648 DNE196641:DNE196648 DXA196641:DXA196648 EGW196641:EGW196648 EQS196641:EQS196648 FAO196641:FAO196648 FKK196641:FKK196648 FUG196641:FUG196648 GEC196641:GEC196648 GNY196641:GNY196648 GXU196641:GXU196648 HHQ196641:HHQ196648 HRM196641:HRM196648 IBI196641:IBI196648 ILE196641:ILE196648 IVA196641:IVA196648 JEW196641:JEW196648 JOS196641:JOS196648 JYO196641:JYO196648 KIK196641:KIK196648 KSG196641:KSG196648 LCC196641:LCC196648 LLY196641:LLY196648 LVU196641:LVU196648 MFQ196641:MFQ196648 MPM196641:MPM196648 MZI196641:MZI196648 NJE196641:NJE196648 NTA196641:NTA196648 OCW196641:OCW196648 OMS196641:OMS196648 OWO196641:OWO196648 PGK196641:PGK196648 PQG196641:PQG196648 QAC196641:QAC196648 QJY196641:QJY196648 QTU196641:QTU196648 RDQ196641:RDQ196648 RNM196641:RNM196648 RXI196641:RXI196648 SHE196641:SHE196648 SRA196641:SRA196648 TAW196641:TAW196648 TKS196641:TKS196648 TUO196641:TUO196648 UEK196641:UEK196648 UOG196641:UOG196648 UYC196641:UYC196648 VHY196641:VHY196648 VRU196641:VRU196648 WBQ196641:WBQ196648 WLM196641:WLM196648 WVI196641:WVI196648 A262177:A262184 IW262177:IW262184 SS262177:SS262184 ACO262177:ACO262184 AMK262177:AMK262184 AWG262177:AWG262184 BGC262177:BGC262184 BPY262177:BPY262184 BZU262177:BZU262184 CJQ262177:CJQ262184 CTM262177:CTM262184 DDI262177:DDI262184 DNE262177:DNE262184 DXA262177:DXA262184 EGW262177:EGW262184 EQS262177:EQS262184 FAO262177:FAO262184 FKK262177:FKK262184 FUG262177:FUG262184 GEC262177:GEC262184 GNY262177:GNY262184 GXU262177:GXU262184 HHQ262177:HHQ262184 HRM262177:HRM262184 IBI262177:IBI262184 ILE262177:ILE262184 IVA262177:IVA262184 JEW262177:JEW262184 JOS262177:JOS262184 JYO262177:JYO262184 KIK262177:KIK262184 KSG262177:KSG262184 LCC262177:LCC262184 LLY262177:LLY262184 LVU262177:LVU262184 MFQ262177:MFQ262184 MPM262177:MPM262184 MZI262177:MZI262184 NJE262177:NJE262184 NTA262177:NTA262184 OCW262177:OCW262184 OMS262177:OMS262184 OWO262177:OWO262184 PGK262177:PGK262184 PQG262177:PQG262184 QAC262177:QAC262184 QJY262177:QJY262184 QTU262177:QTU262184 RDQ262177:RDQ262184 RNM262177:RNM262184 RXI262177:RXI262184 SHE262177:SHE262184 SRA262177:SRA262184 TAW262177:TAW262184 TKS262177:TKS262184 TUO262177:TUO262184 UEK262177:UEK262184 UOG262177:UOG262184 UYC262177:UYC262184 VHY262177:VHY262184 VRU262177:VRU262184 WBQ262177:WBQ262184 WLM262177:WLM262184 WVI262177:WVI262184 A327713:A327720 IW327713:IW327720 SS327713:SS327720 ACO327713:ACO327720 AMK327713:AMK327720 AWG327713:AWG327720 BGC327713:BGC327720 BPY327713:BPY327720 BZU327713:BZU327720 CJQ327713:CJQ327720 CTM327713:CTM327720 DDI327713:DDI327720 DNE327713:DNE327720 DXA327713:DXA327720 EGW327713:EGW327720 EQS327713:EQS327720 FAO327713:FAO327720 FKK327713:FKK327720 FUG327713:FUG327720 GEC327713:GEC327720 GNY327713:GNY327720 GXU327713:GXU327720 HHQ327713:HHQ327720 HRM327713:HRM327720 IBI327713:IBI327720 ILE327713:ILE327720 IVA327713:IVA327720 JEW327713:JEW327720 JOS327713:JOS327720 JYO327713:JYO327720 KIK327713:KIK327720 KSG327713:KSG327720 LCC327713:LCC327720 LLY327713:LLY327720 LVU327713:LVU327720 MFQ327713:MFQ327720 MPM327713:MPM327720 MZI327713:MZI327720 NJE327713:NJE327720 NTA327713:NTA327720 OCW327713:OCW327720 OMS327713:OMS327720 OWO327713:OWO327720 PGK327713:PGK327720 PQG327713:PQG327720 QAC327713:QAC327720 QJY327713:QJY327720 QTU327713:QTU327720 RDQ327713:RDQ327720 RNM327713:RNM327720 RXI327713:RXI327720 SHE327713:SHE327720 SRA327713:SRA327720 TAW327713:TAW327720 TKS327713:TKS327720 TUO327713:TUO327720 UEK327713:UEK327720 UOG327713:UOG327720 UYC327713:UYC327720 VHY327713:VHY327720 VRU327713:VRU327720 WBQ327713:WBQ327720 WLM327713:WLM327720 WVI327713:WVI327720 A393249:A393256 IW393249:IW393256 SS393249:SS393256 ACO393249:ACO393256 AMK393249:AMK393256 AWG393249:AWG393256 BGC393249:BGC393256 BPY393249:BPY393256 BZU393249:BZU393256 CJQ393249:CJQ393256 CTM393249:CTM393256 DDI393249:DDI393256 DNE393249:DNE393256 DXA393249:DXA393256 EGW393249:EGW393256 EQS393249:EQS393256 FAO393249:FAO393256 FKK393249:FKK393256 FUG393249:FUG393256 GEC393249:GEC393256 GNY393249:GNY393256 GXU393249:GXU393256 HHQ393249:HHQ393256 HRM393249:HRM393256 IBI393249:IBI393256 ILE393249:ILE393256 IVA393249:IVA393256 JEW393249:JEW393256 JOS393249:JOS393256 JYO393249:JYO393256 KIK393249:KIK393256 KSG393249:KSG393256 LCC393249:LCC393256 LLY393249:LLY393256 LVU393249:LVU393256 MFQ393249:MFQ393256 MPM393249:MPM393256 MZI393249:MZI393256 NJE393249:NJE393256 NTA393249:NTA393256 OCW393249:OCW393256 OMS393249:OMS393256 OWO393249:OWO393256 PGK393249:PGK393256 PQG393249:PQG393256 QAC393249:QAC393256 QJY393249:QJY393256 QTU393249:QTU393256 RDQ393249:RDQ393256 RNM393249:RNM393256 RXI393249:RXI393256 SHE393249:SHE393256 SRA393249:SRA393256 TAW393249:TAW393256 TKS393249:TKS393256 TUO393249:TUO393256 UEK393249:UEK393256 UOG393249:UOG393256 UYC393249:UYC393256 VHY393249:VHY393256 VRU393249:VRU393256 WBQ393249:WBQ393256 WLM393249:WLM393256 WVI393249:WVI393256 A458785:A458792 IW458785:IW458792 SS458785:SS458792 ACO458785:ACO458792 AMK458785:AMK458792 AWG458785:AWG458792 BGC458785:BGC458792 BPY458785:BPY458792 BZU458785:BZU458792 CJQ458785:CJQ458792 CTM458785:CTM458792 DDI458785:DDI458792 DNE458785:DNE458792 DXA458785:DXA458792 EGW458785:EGW458792 EQS458785:EQS458792 FAO458785:FAO458792 FKK458785:FKK458792 FUG458785:FUG458792 GEC458785:GEC458792 GNY458785:GNY458792 GXU458785:GXU458792 HHQ458785:HHQ458792 HRM458785:HRM458792 IBI458785:IBI458792 ILE458785:ILE458792 IVA458785:IVA458792 JEW458785:JEW458792 JOS458785:JOS458792 JYO458785:JYO458792 KIK458785:KIK458792 KSG458785:KSG458792 LCC458785:LCC458792 LLY458785:LLY458792 LVU458785:LVU458792 MFQ458785:MFQ458792 MPM458785:MPM458792 MZI458785:MZI458792 NJE458785:NJE458792 NTA458785:NTA458792 OCW458785:OCW458792 OMS458785:OMS458792 OWO458785:OWO458792 PGK458785:PGK458792 PQG458785:PQG458792 QAC458785:QAC458792 QJY458785:QJY458792 QTU458785:QTU458792 RDQ458785:RDQ458792 RNM458785:RNM458792 RXI458785:RXI458792 SHE458785:SHE458792 SRA458785:SRA458792 TAW458785:TAW458792 TKS458785:TKS458792 TUO458785:TUO458792 UEK458785:UEK458792 UOG458785:UOG458792 UYC458785:UYC458792 VHY458785:VHY458792 VRU458785:VRU458792 WBQ458785:WBQ458792 WLM458785:WLM458792 WVI458785:WVI458792 A524321:A524328 IW524321:IW524328 SS524321:SS524328 ACO524321:ACO524328 AMK524321:AMK524328 AWG524321:AWG524328 BGC524321:BGC524328 BPY524321:BPY524328 BZU524321:BZU524328 CJQ524321:CJQ524328 CTM524321:CTM524328 DDI524321:DDI524328 DNE524321:DNE524328 DXA524321:DXA524328 EGW524321:EGW524328 EQS524321:EQS524328 FAO524321:FAO524328 FKK524321:FKK524328 FUG524321:FUG524328 GEC524321:GEC524328 GNY524321:GNY524328 GXU524321:GXU524328 HHQ524321:HHQ524328 HRM524321:HRM524328 IBI524321:IBI524328 ILE524321:ILE524328 IVA524321:IVA524328 JEW524321:JEW524328 JOS524321:JOS524328 JYO524321:JYO524328 KIK524321:KIK524328 KSG524321:KSG524328 LCC524321:LCC524328 LLY524321:LLY524328 LVU524321:LVU524328 MFQ524321:MFQ524328 MPM524321:MPM524328 MZI524321:MZI524328 NJE524321:NJE524328 NTA524321:NTA524328 OCW524321:OCW524328 OMS524321:OMS524328 OWO524321:OWO524328 PGK524321:PGK524328 PQG524321:PQG524328 QAC524321:QAC524328 QJY524321:QJY524328 QTU524321:QTU524328 RDQ524321:RDQ524328 RNM524321:RNM524328 RXI524321:RXI524328 SHE524321:SHE524328 SRA524321:SRA524328 TAW524321:TAW524328 TKS524321:TKS524328 TUO524321:TUO524328 UEK524321:UEK524328 UOG524321:UOG524328 UYC524321:UYC524328 VHY524321:VHY524328 VRU524321:VRU524328 WBQ524321:WBQ524328 WLM524321:WLM524328 WVI524321:WVI524328 A589857:A589864 IW589857:IW589864 SS589857:SS589864 ACO589857:ACO589864 AMK589857:AMK589864 AWG589857:AWG589864 BGC589857:BGC589864 BPY589857:BPY589864 BZU589857:BZU589864 CJQ589857:CJQ589864 CTM589857:CTM589864 DDI589857:DDI589864 DNE589857:DNE589864 DXA589857:DXA589864 EGW589857:EGW589864 EQS589857:EQS589864 FAO589857:FAO589864 FKK589857:FKK589864 FUG589857:FUG589864 GEC589857:GEC589864 GNY589857:GNY589864 GXU589857:GXU589864 HHQ589857:HHQ589864 HRM589857:HRM589864 IBI589857:IBI589864 ILE589857:ILE589864 IVA589857:IVA589864 JEW589857:JEW589864 JOS589857:JOS589864 JYO589857:JYO589864 KIK589857:KIK589864 KSG589857:KSG589864 LCC589857:LCC589864 LLY589857:LLY589864 LVU589857:LVU589864 MFQ589857:MFQ589864 MPM589857:MPM589864 MZI589857:MZI589864 NJE589857:NJE589864 NTA589857:NTA589864 OCW589857:OCW589864 OMS589857:OMS589864 OWO589857:OWO589864 PGK589857:PGK589864 PQG589857:PQG589864 QAC589857:QAC589864 QJY589857:QJY589864 QTU589857:QTU589864 RDQ589857:RDQ589864 RNM589857:RNM589864 RXI589857:RXI589864 SHE589857:SHE589864 SRA589857:SRA589864 TAW589857:TAW589864 TKS589857:TKS589864 TUO589857:TUO589864 UEK589857:UEK589864 UOG589857:UOG589864 UYC589857:UYC589864 VHY589857:VHY589864 VRU589857:VRU589864 WBQ589857:WBQ589864 WLM589857:WLM589864 WVI589857:WVI589864 A655393:A655400 IW655393:IW655400 SS655393:SS655400 ACO655393:ACO655400 AMK655393:AMK655400 AWG655393:AWG655400 BGC655393:BGC655400 BPY655393:BPY655400 BZU655393:BZU655400 CJQ655393:CJQ655400 CTM655393:CTM655400 DDI655393:DDI655400 DNE655393:DNE655400 DXA655393:DXA655400 EGW655393:EGW655400 EQS655393:EQS655400 FAO655393:FAO655400 FKK655393:FKK655400 FUG655393:FUG655400 GEC655393:GEC655400 GNY655393:GNY655400 GXU655393:GXU655400 HHQ655393:HHQ655400 HRM655393:HRM655400 IBI655393:IBI655400 ILE655393:ILE655400 IVA655393:IVA655400 JEW655393:JEW655400 JOS655393:JOS655400 JYO655393:JYO655400 KIK655393:KIK655400 KSG655393:KSG655400 LCC655393:LCC655400 LLY655393:LLY655400 LVU655393:LVU655400 MFQ655393:MFQ655400 MPM655393:MPM655400 MZI655393:MZI655400 NJE655393:NJE655400 NTA655393:NTA655400 OCW655393:OCW655400 OMS655393:OMS655400 OWO655393:OWO655400 PGK655393:PGK655400 PQG655393:PQG655400 QAC655393:QAC655400 QJY655393:QJY655400 QTU655393:QTU655400 RDQ655393:RDQ655400 RNM655393:RNM655400 RXI655393:RXI655400 SHE655393:SHE655400 SRA655393:SRA655400 TAW655393:TAW655400 TKS655393:TKS655400 TUO655393:TUO655400 UEK655393:UEK655400 UOG655393:UOG655400 UYC655393:UYC655400 VHY655393:VHY655400 VRU655393:VRU655400 WBQ655393:WBQ655400 WLM655393:WLM655400 WVI655393:WVI655400 A720929:A720936 IW720929:IW720936 SS720929:SS720936 ACO720929:ACO720936 AMK720929:AMK720936 AWG720929:AWG720936 BGC720929:BGC720936 BPY720929:BPY720936 BZU720929:BZU720936 CJQ720929:CJQ720936 CTM720929:CTM720936 DDI720929:DDI720936 DNE720929:DNE720936 DXA720929:DXA720936 EGW720929:EGW720936 EQS720929:EQS720936 FAO720929:FAO720936 FKK720929:FKK720936 FUG720929:FUG720936 GEC720929:GEC720936 GNY720929:GNY720936 GXU720929:GXU720936 HHQ720929:HHQ720936 HRM720929:HRM720936 IBI720929:IBI720936 ILE720929:ILE720936 IVA720929:IVA720936 JEW720929:JEW720936 JOS720929:JOS720936 JYO720929:JYO720936 KIK720929:KIK720936 KSG720929:KSG720936 LCC720929:LCC720936 LLY720929:LLY720936 LVU720929:LVU720936 MFQ720929:MFQ720936 MPM720929:MPM720936 MZI720929:MZI720936 NJE720929:NJE720936 NTA720929:NTA720936 OCW720929:OCW720936 OMS720929:OMS720936 OWO720929:OWO720936 PGK720929:PGK720936 PQG720929:PQG720936 QAC720929:QAC720936 QJY720929:QJY720936 QTU720929:QTU720936 RDQ720929:RDQ720936 RNM720929:RNM720936 RXI720929:RXI720936 SHE720929:SHE720936 SRA720929:SRA720936 TAW720929:TAW720936 TKS720929:TKS720936 TUO720929:TUO720936 UEK720929:UEK720936 UOG720929:UOG720936 UYC720929:UYC720936 VHY720929:VHY720936 VRU720929:VRU720936 WBQ720929:WBQ720936 WLM720929:WLM720936 WVI720929:WVI720936 A786465:A786472 IW786465:IW786472 SS786465:SS786472 ACO786465:ACO786472 AMK786465:AMK786472 AWG786465:AWG786472 BGC786465:BGC786472 BPY786465:BPY786472 BZU786465:BZU786472 CJQ786465:CJQ786472 CTM786465:CTM786472 DDI786465:DDI786472 DNE786465:DNE786472 DXA786465:DXA786472 EGW786465:EGW786472 EQS786465:EQS786472 FAO786465:FAO786472 FKK786465:FKK786472 FUG786465:FUG786472 GEC786465:GEC786472 GNY786465:GNY786472 GXU786465:GXU786472 HHQ786465:HHQ786472 HRM786465:HRM786472 IBI786465:IBI786472 ILE786465:ILE786472 IVA786465:IVA786472 JEW786465:JEW786472 JOS786465:JOS786472 JYO786465:JYO786472 KIK786465:KIK786472 KSG786465:KSG786472 LCC786465:LCC786472 LLY786465:LLY786472 LVU786465:LVU786472 MFQ786465:MFQ786472 MPM786465:MPM786472 MZI786465:MZI786472 NJE786465:NJE786472 NTA786465:NTA786472 OCW786465:OCW786472 OMS786465:OMS786472 OWO786465:OWO786472 PGK786465:PGK786472 PQG786465:PQG786472 QAC786465:QAC786472 QJY786465:QJY786472 QTU786465:QTU786472 RDQ786465:RDQ786472 RNM786465:RNM786472 RXI786465:RXI786472 SHE786465:SHE786472 SRA786465:SRA786472 TAW786465:TAW786472 TKS786465:TKS786472 TUO786465:TUO786472 UEK786465:UEK786472 UOG786465:UOG786472 UYC786465:UYC786472 VHY786465:VHY786472 VRU786465:VRU786472 WBQ786465:WBQ786472 WLM786465:WLM786472 WVI786465:WVI786472 A852001:A852008 IW852001:IW852008 SS852001:SS852008 ACO852001:ACO852008 AMK852001:AMK852008 AWG852001:AWG852008 BGC852001:BGC852008 BPY852001:BPY852008 BZU852001:BZU852008 CJQ852001:CJQ852008 CTM852001:CTM852008 DDI852001:DDI852008 DNE852001:DNE852008 DXA852001:DXA852008 EGW852001:EGW852008 EQS852001:EQS852008 FAO852001:FAO852008 FKK852001:FKK852008 FUG852001:FUG852008 GEC852001:GEC852008 GNY852001:GNY852008 GXU852001:GXU852008 HHQ852001:HHQ852008 HRM852001:HRM852008 IBI852001:IBI852008 ILE852001:ILE852008 IVA852001:IVA852008 JEW852001:JEW852008 JOS852001:JOS852008 JYO852001:JYO852008 KIK852001:KIK852008 KSG852001:KSG852008 LCC852001:LCC852008 LLY852001:LLY852008 LVU852001:LVU852008 MFQ852001:MFQ852008 MPM852001:MPM852008 MZI852001:MZI852008 NJE852001:NJE852008 NTA852001:NTA852008 OCW852001:OCW852008 OMS852001:OMS852008 OWO852001:OWO852008 PGK852001:PGK852008 PQG852001:PQG852008 QAC852001:QAC852008 QJY852001:QJY852008 QTU852001:QTU852008 RDQ852001:RDQ852008 RNM852001:RNM852008 RXI852001:RXI852008 SHE852001:SHE852008 SRA852001:SRA852008 TAW852001:TAW852008 TKS852001:TKS852008 TUO852001:TUO852008 UEK852001:UEK852008 UOG852001:UOG852008 UYC852001:UYC852008 VHY852001:VHY852008 VRU852001:VRU852008 WBQ852001:WBQ852008 WLM852001:WLM852008 WVI852001:WVI852008 A917537:A917544 IW917537:IW917544 SS917537:SS917544 ACO917537:ACO917544 AMK917537:AMK917544 AWG917537:AWG917544 BGC917537:BGC917544 BPY917537:BPY917544 BZU917537:BZU917544 CJQ917537:CJQ917544 CTM917537:CTM917544 DDI917537:DDI917544 DNE917537:DNE917544 DXA917537:DXA917544 EGW917537:EGW917544 EQS917537:EQS917544 FAO917537:FAO917544 FKK917537:FKK917544 FUG917537:FUG917544 GEC917537:GEC917544 GNY917537:GNY917544 GXU917537:GXU917544 HHQ917537:HHQ917544 HRM917537:HRM917544 IBI917537:IBI917544 ILE917537:ILE917544 IVA917537:IVA917544 JEW917537:JEW917544 JOS917537:JOS917544 JYO917537:JYO917544 KIK917537:KIK917544 KSG917537:KSG917544 LCC917537:LCC917544 LLY917537:LLY917544 LVU917537:LVU917544 MFQ917537:MFQ917544 MPM917537:MPM917544 MZI917537:MZI917544 NJE917537:NJE917544 NTA917537:NTA917544 OCW917537:OCW917544 OMS917537:OMS917544 OWO917537:OWO917544 PGK917537:PGK917544 PQG917537:PQG917544 QAC917537:QAC917544 QJY917537:QJY917544 QTU917537:QTU917544 RDQ917537:RDQ917544 RNM917537:RNM917544 RXI917537:RXI917544 SHE917537:SHE917544 SRA917537:SRA917544 TAW917537:TAW917544 TKS917537:TKS917544 TUO917537:TUO917544 UEK917537:UEK917544 UOG917537:UOG917544 UYC917537:UYC917544 VHY917537:VHY917544 VRU917537:VRU917544 WBQ917537:WBQ917544 WLM917537:WLM917544 WVI917537:WVI917544 A983073:A983080 IW983073:IW983080 SS983073:SS983080 ACO983073:ACO983080 AMK983073:AMK983080 AWG983073:AWG983080 BGC983073:BGC983080 BPY983073:BPY983080 BZU983073:BZU983080 CJQ983073:CJQ983080 CTM983073:CTM983080 DDI983073:DDI983080 DNE983073:DNE983080 DXA983073:DXA983080 EGW983073:EGW983080 EQS983073:EQS983080 FAO983073:FAO983080 FKK983073:FKK983080 FUG983073:FUG983080 GEC983073:GEC983080 GNY983073:GNY983080 GXU983073:GXU983080 HHQ983073:HHQ983080 HRM983073:HRM983080 IBI983073:IBI983080 ILE983073:ILE983080 IVA983073:IVA983080 JEW983073:JEW983080 JOS983073:JOS983080 JYO983073:JYO983080 KIK983073:KIK983080 KSG983073:KSG983080 LCC983073:LCC983080 LLY983073:LLY983080 LVU983073:LVU983080 MFQ983073:MFQ983080 MPM983073:MPM983080 MZI983073:MZI983080 NJE983073:NJE983080 NTA983073:NTA983080 OCW983073:OCW983080 OMS983073:OMS983080 OWO983073:OWO983080 PGK983073:PGK983080 PQG983073:PQG983080 QAC983073:QAC983080 QJY983073:QJY983080 QTU983073:QTU983080 RDQ983073:RDQ983080 RNM983073:RNM983080 RXI983073:RXI983080 SHE983073:SHE983080 SRA983073:SRA983080 TAW983073:TAW983080 TKS983073:TKS983080 TUO983073:TUO983080 UEK983073:UEK983080 UOG983073:UOG983080 UYC983073:UYC983080 VHY983073:VHY983080 VRU983073:VRU983080 WBQ983073:WBQ983080 WLM983073:WLM983080 WVI983073:WVI983080">
      <formula1>Comportamenti</formula1>
    </dataValidation>
    <dataValidation type="list" allowBlank="1" showInputMessage="1" showErrorMessage="1" sqref="B33:B40 IX33:IX40 ST33:ST40 ACP33:ACP40 AML33:AML40 AWH33:AWH40 BGD33:BGD40 BPZ33:BPZ40 BZV33:BZV40 CJR33:CJR40 CTN33:CTN40 DDJ33:DDJ40 DNF33:DNF40 DXB33:DXB40 EGX33:EGX40 EQT33:EQT40 FAP33:FAP40 FKL33:FKL40 FUH33:FUH40 GED33:GED40 GNZ33:GNZ40 GXV33:GXV40 HHR33:HHR40 HRN33:HRN40 IBJ33:IBJ40 ILF33:ILF40 IVB33:IVB40 JEX33:JEX40 JOT33:JOT40 JYP33:JYP40 KIL33:KIL40 KSH33:KSH40 LCD33:LCD40 LLZ33:LLZ40 LVV33:LVV40 MFR33:MFR40 MPN33:MPN40 MZJ33:MZJ40 NJF33:NJF40 NTB33:NTB40 OCX33:OCX40 OMT33:OMT40 OWP33:OWP40 PGL33:PGL40 PQH33:PQH40 QAD33:QAD40 QJZ33:QJZ40 QTV33:QTV40 RDR33:RDR40 RNN33:RNN40 RXJ33:RXJ40 SHF33:SHF40 SRB33:SRB40 TAX33:TAX40 TKT33:TKT40 TUP33:TUP40 UEL33:UEL40 UOH33:UOH40 UYD33:UYD40 VHZ33:VHZ40 VRV33:VRV40 WBR33:WBR40 WLN33:WLN40 WVJ33:WVJ40 B65569:B65576 IX65569:IX65576 ST65569:ST65576 ACP65569:ACP65576 AML65569:AML65576 AWH65569:AWH65576 BGD65569:BGD65576 BPZ65569:BPZ65576 BZV65569:BZV65576 CJR65569:CJR65576 CTN65569:CTN65576 DDJ65569:DDJ65576 DNF65569:DNF65576 DXB65569:DXB65576 EGX65569:EGX65576 EQT65569:EQT65576 FAP65569:FAP65576 FKL65569:FKL65576 FUH65569:FUH65576 GED65569:GED65576 GNZ65569:GNZ65576 GXV65569:GXV65576 HHR65569:HHR65576 HRN65569:HRN65576 IBJ65569:IBJ65576 ILF65569:ILF65576 IVB65569:IVB65576 JEX65569:JEX65576 JOT65569:JOT65576 JYP65569:JYP65576 KIL65569:KIL65576 KSH65569:KSH65576 LCD65569:LCD65576 LLZ65569:LLZ65576 LVV65569:LVV65576 MFR65569:MFR65576 MPN65569:MPN65576 MZJ65569:MZJ65576 NJF65569:NJF65576 NTB65569:NTB65576 OCX65569:OCX65576 OMT65569:OMT65576 OWP65569:OWP65576 PGL65569:PGL65576 PQH65569:PQH65576 QAD65569:QAD65576 QJZ65569:QJZ65576 QTV65569:QTV65576 RDR65569:RDR65576 RNN65569:RNN65576 RXJ65569:RXJ65576 SHF65569:SHF65576 SRB65569:SRB65576 TAX65569:TAX65576 TKT65569:TKT65576 TUP65569:TUP65576 UEL65569:UEL65576 UOH65569:UOH65576 UYD65569:UYD65576 VHZ65569:VHZ65576 VRV65569:VRV65576 WBR65569:WBR65576 WLN65569:WLN65576 WVJ65569:WVJ65576 B131105:B131112 IX131105:IX131112 ST131105:ST131112 ACP131105:ACP131112 AML131105:AML131112 AWH131105:AWH131112 BGD131105:BGD131112 BPZ131105:BPZ131112 BZV131105:BZV131112 CJR131105:CJR131112 CTN131105:CTN131112 DDJ131105:DDJ131112 DNF131105:DNF131112 DXB131105:DXB131112 EGX131105:EGX131112 EQT131105:EQT131112 FAP131105:FAP131112 FKL131105:FKL131112 FUH131105:FUH131112 GED131105:GED131112 GNZ131105:GNZ131112 GXV131105:GXV131112 HHR131105:HHR131112 HRN131105:HRN131112 IBJ131105:IBJ131112 ILF131105:ILF131112 IVB131105:IVB131112 JEX131105:JEX131112 JOT131105:JOT131112 JYP131105:JYP131112 KIL131105:KIL131112 KSH131105:KSH131112 LCD131105:LCD131112 LLZ131105:LLZ131112 LVV131105:LVV131112 MFR131105:MFR131112 MPN131105:MPN131112 MZJ131105:MZJ131112 NJF131105:NJF131112 NTB131105:NTB131112 OCX131105:OCX131112 OMT131105:OMT131112 OWP131105:OWP131112 PGL131105:PGL131112 PQH131105:PQH131112 QAD131105:QAD131112 QJZ131105:QJZ131112 QTV131105:QTV131112 RDR131105:RDR131112 RNN131105:RNN131112 RXJ131105:RXJ131112 SHF131105:SHF131112 SRB131105:SRB131112 TAX131105:TAX131112 TKT131105:TKT131112 TUP131105:TUP131112 UEL131105:UEL131112 UOH131105:UOH131112 UYD131105:UYD131112 VHZ131105:VHZ131112 VRV131105:VRV131112 WBR131105:WBR131112 WLN131105:WLN131112 WVJ131105:WVJ131112 B196641:B196648 IX196641:IX196648 ST196641:ST196648 ACP196641:ACP196648 AML196641:AML196648 AWH196641:AWH196648 BGD196641:BGD196648 BPZ196641:BPZ196648 BZV196641:BZV196648 CJR196641:CJR196648 CTN196641:CTN196648 DDJ196641:DDJ196648 DNF196641:DNF196648 DXB196641:DXB196648 EGX196641:EGX196648 EQT196641:EQT196648 FAP196641:FAP196648 FKL196641:FKL196648 FUH196641:FUH196648 GED196641:GED196648 GNZ196641:GNZ196648 GXV196641:GXV196648 HHR196641:HHR196648 HRN196641:HRN196648 IBJ196641:IBJ196648 ILF196641:ILF196648 IVB196641:IVB196648 JEX196641:JEX196648 JOT196641:JOT196648 JYP196641:JYP196648 KIL196641:KIL196648 KSH196641:KSH196648 LCD196641:LCD196648 LLZ196641:LLZ196648 LVV196641:LVV196648 MFR196641:MFR196648 MPN196641:MPN196648 MZJ196641:MZJ196648 NJF196641:NJF196648 NTB196641:NTB196648 OCX196641:OCX196648 OMT196641:OMT196648 OWP196641:OWP196648 PGL196641:PGL196648 PQH196641:PQH196648 QAD196641:QAD196648 QJZ196641:QJZ196648 QTV196641:QTV196648 RDR196641:RDR196648 RNN196641:RNN196648 RXJ196641:RXJ196648 SHF196641:SHF196648 SRB196641:SRB196648 TAX196641:TAX196648 TKT196641:TKT196648 TUP196641:TUP196648 UEL196641:UEL196648 UOH196641:UOH196648 UYD196641:UYD196648 VHZ196641:VHZ196648 VRV196641:VRV196648 WBR196641:WBR196648 WLN196641:WLN196648 WVJ196641:WVJ196648 B262177:B262184 IX262177:IX262184 ST262177:ST262184 ACP262177:ACP262184 AML262177:AML262184 AWH262177:AWH262184 BGD262177:BGD262184 BPZ262177:BPZ262184 BZV262177:BZV262184 CJR262177:CJR262184 CTN262177:CTN262184 DDJ262177:DDJ262184 DNF262177:DNF262184 DXB262177:DXB262184 EGX262177:EGX262184 EQT262177:EQT262184 FAP262177:FAP262184 FKL262177:FKL262184 FUH262177:FUH262184 GED262177:GED262184 GNZ262177:GNZ262184 GXV262177:GXV262184 HHR262177:HHR262184 HRN262177:HRN262184 IBJ262177:IBJ262184 ILF262177:ILF262184 IVB262177:IVB262184 JEX262177:JEX262184 JOT262177:JOT262184 JYP262177:JYP262184 KIL262177:KIL262184 KSH262177:KSH262184 LCD262177:LCD262184 LLZ262177:LLZ262184 LVV262177:LVV262184 MFR262177:MFR262184 MPN262177:MPN262184 MZJ262177:MZJ262184 NJF262177:NJF262184 NTB262177:NTB262184 OCX262177:OCX262184 OMT262177:OMT262184 OWP262177:OWP262184 PGL262177:PGL262184 PQH262177:PQH262184 QAD262177:QAD262184 QJZ262177:QJZ262184 QTV262177:QTV262184 RDR262177:RDR262184 RNN262177:RNN262184 RXJ262177:RXJ262184 SHF262177:SHF262184 SRB262177:SRB262184 TAX262177:TAX262184 TKT262177:TKT262184 TUP262177:TUP262184 UEL262177:UEL262184 UOH262177:UOH262184 UYD262177:UYD262184 VHZ262177:VHZ262184 VRV262177:VRV262184 WBR262177:WBR262184 WLN262177:WLN262184 WVJ262177:WVJ262184 B327713:B327720 IX327713:IX327720 ST327713:ST327720 ACP327713:ACP327720 AML327713:AML327720 AWH327713:AWH327720 BGD327713:BGD327720 BPZ327713:BPZ327720 BZV327713:BZV327720 CJR327713:CJR327720 CTN327713:CTN327720 DDJ327713:DDJ327720 DNF327713:DNF327720 DXB327713:DXB327720 EGX327713:EGX327720 EQT327713:EQT327720 FAP327713:FAP327720 FKL327713:FKL327720 FUH327713:FUH327720 GED327713:GED327720 GNZ327713:GNZ327720 GXV327713:GXV327720 HHR327713:HHR327720 HRN327713:HRN327720 IBJ327713:IBJ327720 ILF327713:ILF327720 IVB327713:IVB327720 JEX327713:JEX327720 JOT327713:JOT327720 JYP327713:JYP327720 KIL327713:KIL327720 KSH327713:KSH327720 LCD327713:LCD327720 LLZ327713:LLZ327720 LVV327713:LVV327720 MFR327713:MFR327720 MPN327713:MPN327720 MZJ327713:MZJ327720 NJF327713:NJF327720 NTB327713:NTB327720 OCX327713:OCX327720 OMT327713:OMT327720 OWP327713:OWP327720 PGL327713:PGL327720 PQH327713:PQH327720 QAD327713:QAD327720 QJZ327713:QJZ327720 QTV327713:QTV327720 RDR327713:RDR327720 RNN327713:RNN327720 RXJ327713:RXJ327720 SHF327713:SHF327720 SRB327713:SRB327720 TAX327713:TAX327720 TKT327713:TKT327720 TUP327713:TUP327720 UEL327713:UEL327720 UOH327713:UOH327720 UYD327713:UYD327720 VHZ327713:VHZ327720 VRV327713:VRV327720 WBR327713:WBR327720 WLN327713:WLN327720 WVJ327713:WVJ327720 B393249:B393256 IX393249:IX393256 ST393249:ST393256 ACP393249:ACP393256 AML393249:AML393256 AWH393249:AWH393256 BGD393249:BGD393256 BPZ393249:BPZ393256 BZV393249:BZV393256 CJR393249:CJR393256 CTN393249:CTN393256 DDJ393249:DDJ393256 DNF393249:DNF393256 DXB393249:DXB393256 EGX393249:EGX393256 EQT393249:EQT393256 FAP393249:FAP393256 FKL393249:FKL393256 FUH393249:FUH393256 GED393249:GED393256 GNZ393249:GNZ393256 GXV393249:GXV393256 HHR393249:HHR393256 HRN393249:HRN393256 IBJ393249:IBJ393256 ILF393249:ILF393256 IVB393249:IVB393256 JEX393249:JEX393256 JOT393249:JOT393256 JYP393249:JYP393256 KIL393249:KIL393256 KSH393249:KSH393256 LCD393249:LCD393256 LLZ393249:LLZ393256 LVV393249:LVV393256 MFR393249:MFR393256 MPN393249:MPN393256 MZJ393249:MZJ393256 NJF393249:NJF393256 NTB393249:NTB393256 OCX393249:OCX393256 OMT393249:OMT393256 OWP393249:OWP393256 PGL393249:PGL393256 PQH393249:PQH393256 QAD393249:QAD393256 QJZ393249:QJZ393256 QTV393249:QTV393256 RDR393249:RDR393256 RNN393249:RNN393256 RXJ393249:RXJ393256 SHF393249:SHF393256 SRB393249:SRB393256 TAX393249:TAX393256 TKT393249:TKT393256 TUP393249:TUP393256 UEL393249:UEL393256 UOH393249:UOH393256 UYD393249:UYD393256 VHZ393249:VHZ393256 VRV393249:VRV393256 WBR393249:WBR393256 WLN393249:WLN393256 WVJ393249:WVJ393256 B458785:B458792 IX458785:IX458792 ST458785:ST458792 ACP458785:ACP458792 AML458785:AML458792 AWH458785:AWH458792 BGD458785:BGD458792 BPZ458785:BPZ458792 BZV458785:BZV458792 CJR458785:CJR458792 CTN458785:CTN458792 DDJ458785:DDJ458792 DNF458785:DNF458792 DXB458785:DXB458792 EGX458785:EGX458792 EQT458785:EQT458792 FAP458785:FAP458792 FKL458785:FKL458792 FUH458785:FUH458792 GED458785:GED458792 GNZ458785:GNZ458792 GXV458785:GXV458792 HHR458785:HHR458792 HRN458785:HRN458792 IBJ458785:IBJ458792 ILF458785:ILF458792 IVB458785:IVB458792 JEX458785:JEX458792 JOT458785:JOT458792 JYP458785:JYP458792 KIL458785:KIL458792 KSH458785:KSH458792 LCD458785:LCD458792 LLZ458785:LLZ458792 LVV458785:LVV458792 MFR458785:MFR458792 MPN458785:MPN458792 MZJ458785:MZJ458792 NJF458785:NJF458792 NTB458785:NTB458792 OCX458785:OCX458792 OMT458785:OMT458792 OWP458785:OWP458792 PGL458785:PGL458792 PQH458785:PQH458792 QAD458785:QAD458792 QJZ458785:QJZ458792 QTV458785:QTV458792 RDR458785:RDR458792 RNN458785:RNN458792 RXJ458785:RXJ458792 SHF458785:SHF458792 SRB458785:SRB458792 TAX458785:TAX458792 TKT458785:TKT458792 TUP458785:TUP458792 UEL458785:UEL458792 UOH458785:UOH458792 UYD458785:UYD458792 VHZ458785:VHZ458792 VRV458785:VRV458792 WBR458785:WBR458792 WLN458785:WLN458792 WVJ458785:WVJ458792 B524321:B524328 IX524321:IX524328 ST524321:ST524328 ACP524321:ACP524328 AML524321:AML524328 AWH524321:AWH524328 BGD524321:BGD524328 BPZ524321:BPZ524328 BZV524321:BZV524328 CJR524321:CJR524328 CTN524321:CTN524328 DDJ524321:DDJ524328 DNF524321:DNF524328 DXB524321:DXB524328 EGX524321:EGX524328 EQT524321:EQT524328 FAP524321:FAP524328 FKL524321:FKL524328 FUH524321:FUH524328 GED524321:GED524328 GNZ524321:GNZ524328 GXV524321:GXV524328 HHR524321:HHR524328 HRN524321:HRN524328 IBJ524321:IBJ524328 ILF524321:ILF524328 IVB524321:IVB524328 JEX524321:JEX524328 JOT524321:JOT524328 JYP524321:JYP524328 KIL524321:KIL524328 KSH524321:KSH524328 LCD524321:LCD524328 LLZ524321:LLZ524328 LVV524321:LVV524328 MFR524321:MFR524328 MPN524321:MPN524328 MZJ524321:MZJ524328 NJF524321:NJF524328 NTB524321:NTB524328 OCX524321:OCX524328 OMT524321:OMT524328 OWP524321:OWP524328 PGL524321:PGL524328 PQH524321:PQH524328 QAD524321:QAD524328 QJZ524321:QJZ524328 QTV524321:QTV524328 RDR524321:RDR524328 RNN524321:RNN524328 RXJ524321:RXJ524328 SHF524321:SHF524328 SRB524321:SRB524328 TAX524321:TAX524328 TKT524321:TKT524328 TUP524321:TUP524328 UEL524321:UEL524328 UOH524321:UOH524328 UYD524321:UYD524328 VHZ524321:VHZ524328 VRV524321:VRV524328 WBR524321:WBR524328 WLN524321:WLN524328 WVJ524321:WVJ524328 B589857:B589864 IX589857:IX589864 ST589857:ST589864 ACP589857:ACP589864 AML589857:AML589864 AWH589857:AWH589864 BGD589857:BGD589864 BPZ589857:BPZ589864 BZV589857:BZV589864 CJR589857:CJR589864 CTN589857:CTN589864 DDJ589857:DDJ589864 DNF589857:DNF589864 DXB589857:DXB589864 EGX589857:EGX589864 EQT589857:EQT589864 FAP589857:FAP589864 FKL589857:FKL589864 FUH589857:FUH589864 GED589857:GED589864 GNZ589857:GNZ589864 GXV589857:GXV589864 HHR589857:HHR589864 HRN589857:HRN589864 IBJ589857:IBJ589864 ILF589857:ILF589864 IVB589857:IVB589864 JEX589857:JEX589864 JOT589857:JOT589864 JYP589857:JYP589864 KIL589857:KIL589864 KSH589857:KSH589864 LCD589857:LCD589864 LLZ589857:LLZ589864 LVV589857:LVV589864 MFR589857:MFR589864 MPN589857:MPN589864 MZJ589857:MZJ589864 NJF589857:NJF589864 NTB589857:NTB589864 OCX589857:OCX589864 OMT589857:OMT589864 OWP589857:OWP589864 PGL589857:PGL589864 PQH589857:PQH589864 QAD589857:QAD589864 QJZ589857:QJZ589864 QTV589857:QTV589864 RDR589857:RDR589864 RNN589857:RNN589864 RXJ589857:RXJ589864 SHF589857:SHF589864 SRB589857:SRB589864 TAX589857:TAX589864 TKT589857:TKT589864 TUP589857:TUP589864 UEL589857:UEL589864 UOH589857:UOH589864 UYD589857:UYD589864 VHZ589857:VHZ589864 VRV589857:VRV589864 WBR589857:WBR589864 WLN589857:WLN589864 WVJ589857:WVJ589864 B655393:B655400 IX655393:IX655400 ST655393:ST655400 ACP655393:ACP655400 AML655393:AML655400 AWH655393:AWH655400 BGD655393:BGD655400 BPZ655393:BPZ655400 BZV655393:BZV655400 CJR655393:CJR655400 CTN655393:CTN655400 DDJ655393:DDJ655400 DNF655393:DNF655400 DXB655393:DXB655400 EGX655393:EGX655400 EQT655393:EQT655400 FAP655393:FAP655400 FKL655393:FKL655400 FUH655393:FUH655400 GED655393:GED655400 GNZ655393:GNZ655400 GXV655393:GXV655400 HHR655393:HHR655400 HRN655393:HRN655400 IBJ655393:IBJ655400 ILF655393:ILF655400 IVB655393:IVB655400 JEX655393:JEX655400 JOT655393:JOT655400 JYP655393:JYP655400 KIL655393:KIL655400 KSH655393:KSH655400 LCD655393:LCD655400 LLZ655393:LLZ655400 LVV655393:LVV655400 MFR655393:MFR655400 MPN655393:MPN655400 MZJ655393:MZJ655400 NJF655393:NJF655400 NTB655393:NTB655400 OCX655393:OCX655400 OMT655393:OMT655400 OWP655393:OWP655400 PGL655393:PGL655400 PQH655393:PQH655400 QAD655393:QAD655400 QJZ655393:QJZ655400 QTV655393:QTV655400 RDR655393:RDR655400 RNN655393:RNN655400 RXJ655393:RXJ655400 SHF655393:SHF655400 SRB655393:SRB655400 TAX655393:TAX655400 TKT655393:TKT655400 TUP655393:TUP655400 UEL655393:UEL655400 UOH655393:UOH655400 UYD655393:UYD655400 VHZ655393:VHZ655400 VRV655393:VRV655400 WBR655393:WBR655400 WLN655393:WLN655400 WVJ655393:WVJ655400 B720929:B720936 IX720929:IX720936 ST720929:ST720936 ACP720929:ACP720936 AML720929:AML720936 AWH720929:AWH720936 BGD720929:BGD720936 BPZ720929:BPZ720936 BZV720929:BZV720936 CJR720929:CJR720936 CTN720929:CTN720936 DDJ720929:DDJ720936 DNF720929:DNF720936 DXB720929:DXB720936 EGX720929:EGX720936 EQT720929:EQT720936 FAP720929:FAP720936 FKL720929:FKL720936 FUH720929:FUH720936 GED720929:GED720936 GNZ720929:GNZ720936 GXV720929:GXV720936 HHR720929:HHR720936 HRN720929:HRN720936 IBJ720929:IBJ720936 ILF720929:ILF720936 IVB720929:IVB720936 JEX720929:JEX720936 JOT720929:JOT720936 JYP720929:JYP720936 KIL720929:KIL720936 KSH720929:KSH720936 LCD720929:LCD720936 LLZ720929:LLZ720936 LVV720929:LVV720936 MFR720929:MFR720936 MPN720929:MPN720936 MZJ720929:MZJ720936 NJF720929:NJF720936 NTB720929:NTB720936 OCX720929:OCX720936 OMT720929:OMT720936 OWP720929:OWP720936 PGL720929:PGL720936 PQH720929:PQH720936 QAD720929:QAD720936 QJZ720929:QJZ720936 QTV720929:QTV720936 RDR720929:RDR720936 RNN720929:RNN720936 RXJ720929:RXJ720936 SHF720929:SHF720936 SRB720929:SRB720936 TAX720929:TAX720936 TKT720929:TKT720936 TUP720929:TUP720936 UEL720929:UEL720936 UOH720929:UOH720936 UYD720929:UYD720936 VHZ720929:VHZ720936 VRV720929:VRV720936 WBR720929:WBR720936 WLN720929:WLN720936 WVJ720929:WVJ720936 B786465:B786472 IX786465:IX786472 ST786465:ST786472 ACP786465:ACP786472 AML786465:AML786472 AWH786465:AWH786472 BGD786465:BGD786472 BPZ786465:BPZ786472 BZV786465:BZV786472 CJR786465:CJR786472 CTN786465:CTN786472 DDJ786465:DDJ786472 DNF786465:DNF786472 DXB786465:DXB786472 EGX786465:EGX786472 EQT786465:EQT786472 FAP786465:FAP786472 FKL786465:FKL786472 FUH786465:FUH786472 GED786465:GED786472 GNZ786465:GNZ786472 GXV786465:GXV786472 HHR786465:HHR786472 HRN786465:HRN786472 IBJ786465:IBJ786472 ILF786465:ILF786472 IVB786465:IVB786472 JEX786465:JEX786472 JOT786465:JOT786472 JYP786465:JYP786472 KIL786465:KIL786472 KSH786465:KSH786472 LCD786465:LCD786472 LLZ786465:LLZ786472 LVV786465:LVV786472 MFR786465:MFR786472 MPN786465:MPN786472 MZJ786465:MZJ786472 NJF786465:NJF786472 NTB786465:NTB786472 OCX786465:OCX786472 OMT786465:OMT786472 OWP786465:OWP786472 PGL786465:PGL786472 PQH786465:PQH786472 QAD786465:QAD786472 QJZ786465:QJZ786472 QTV786465:QTV786472 RDR786465:RDR786472 RNN786465:RNN786472 RXJ786465:RXJ786472 SHF786465:SHF786472 SRB786465:SRB786472 TAX786465:TAX786472 TKT786465:TKT786472 TUP786465:TUP786472 UEL786465:UEL786472 UOH786465:UOH786472 UYD786465:UYD786472 VHZ786465:VHZ786472 VRV786465:VRV786472 WBR786465:WBR786472 WLN786465:WLN786472 WVJ786465:WVJ786472 B852001:B852008 IX852001:IX852008 ST852001:ST852008 ACP852001:ACP852008 AML852001:AML852008 AWH852001:AWH852008 BGD852001:BGD852008 BPZ852001:BPZ852008 BZV852001:BZV852008 CJR852001:CJR852008 CTN852001:CTN852008 DDJ852001:DDJ852008 DNF852001:DNF852008 DXB852001:DXB852008 EGX852001:EGX852008 EQT852001:EQT852008 FAP852001:FAP852008 FKL852001:FKL852008 FUH852001:FUH852008 GED852001:GED852008 GNZ852001:GNZ852008 GXV852001:GXV852008 HHR852001:HHR852008 HRN852001:HRN852008 IBJ852001:IBJ852008 ILF852001:ILF852008 IVB852001:IVB852008 JEX852001:JEX852008 JOT852001:JOT852008 JYP852001:JYP852008 KIL852001:KIL852008 KSH852001:KSH852008 LCD852001:LCD852008 LLZ852001:LLZ852008 LVV852001:LVV852008 MFR852001:MFR852008 MPN852001:MPN852008 MZJ852001:MZJ852008 NJF852001:NJF852008 NTB852001:NTB852008 OCX852001:OCX852008 OMT852001:OMT852008 OWP852001:OWP852008 PGL852001:PGL852008 PQH852001:PQH852008 QAD852001:QAD852008 QJZ852001:QJZ852008 QTV852001:QTV852008 RDR852001:RDR852008 RNN852001:RNN852008 RXJ852001:RXJ852008 SHF852001:SHF852008 SRB852001:SRB852008 TAX852001:TAX852008 TKT852001:TKT852008 TUP852001:TUP852008 UEL852001:UEL852008 UOH852001:UOH852008 UYD852001:UYD852008 VHZ852001:VHZ852008 VRV852001:VRV852008 WBR852001:WBR852008 WLN852001:WLN852008 WVJ852001:WVJ852008 B917537:B917544 IX917537:IX917544 ST917537:ST917544 ACP917537:ACP917544 AML917537:AML917544 AWH917537:AWH917544 BGD917537:BGD917544 BPZ917537:BPZ917544 BZV917537:BZV917544 CJR917537:CJR917544 CTN917537:CTN917544 DDJ917537:DDJ917544 DNF917537:DNF917544 DXB917537:DXB917544 EGX917537:EGX917544 EQT917537:EQT917544 FAP917537:FAP917544 FKL917537:FKL917544 FUH917537:FUH917544 GED917537:GED917544 GNZ917537:GNZ917544 GXV917537:GXV917544 HHR917537:HHR917544 HRN917537:HRN917544 IBJ917537:IBJ917544 ILF917537:ILF917544 IVB917537:IVB917544 JEX917537:JEX917544 JOT917537:JOT917544 JYP917537:JYP917544 KIL917537:KIL917544 KSH917537:KSH917544 LCD917537:LCD917544 LLZ917537:LLZ917544 LVV917537:LVV917544 MFR917537:MFR917544 MPN917537:MPN917544 MZJ917537:MZJ917544 NJF917537:NJF917544 NTB917537:NTB917544 OCX917537:OCX917544 OMT917537:OMT917544 OWP917537:OWP917544 PGL917537:PGL917544 PQH917537:PQH917544 QAD917537:QAD917544 QJZ917537:QJZ917544 QTV917537:QTV917544 RDR917537:RDR917544 RNN917537:RNN917544 RXJ917537:RXJ917544 SHF917537:SHF917544 SRB917537:SRB917544 TAX917537:TAX917544 TKT917537:TKT917544 TUP917537:TUP917544 UEL917537:UEL917544 UOH917537:UOH917544 UYD917537:UYD917544 VHZ917537:VHZ917544 VRV917537:VRV917544 WBR917537:WBR917544 WLN917537:WLN917544 WVJ917537:WVJ917544 B983073:B983080 IX983073:IX983080 ST983073:ST983080 ACP983073:ACP983080 AML983073:AML983080 AWH983073:AWH983080 BGD983073:BGD983080 BPZ983073:BPZ983080 BZV983073:BZV983080 CJR983073:CJR983080 CTN983073:CTN983080 DDJ983073:DDJ983080 DNF983073:DNF983080 DXB983073:DXB983080 EGX983073:EGX983080 EQT983073:EQT983080 FAP983073:FAP983080 FKL983073:FKL983080 FUH983073:FUH983080 GED983073:GED983080 GNZ983073:GNZ983080 GXV983073:GXV983080 HHR983073:HHR983080 HRN983073:HRN983080 IBJ983073:IBJ983080 ILF983073:ILF983080 IVB983073:IVB983080 JEX983073:JEX983080 JOT983073:JOT983080 JYP983073:JYP983080 KIL983073:KIL983080 KSH983073:KSH983080 LCD983073:LCD983080 LLZ983073:LLZ983080 LVV983073:LVV983080 MFR983073:MFR983080 MPN983073:MPN983080 MZJ983073:MZJ983080 NJF983073:NJF983080 NTB983073:NTB983080 OCX983073:OCX983080 OMT983073:OMT983080 OWP983073:OWP983080 PGL983073:PGL983080 PQH983073:PQH983080 QAD983073:QAD983080 QJZ983073:QJZ983080 QTV983073:QTV983080 RDR983073:RDR983080 RNN983073:RNN983080 RXJ983073:RXJ983080 SHF983073:SHF983080 SRB983073:SRB983080 TAX983073:TAX983080 TKT983073:TKT983080 TUP983073:TUP983080 UEL983073:UEL983080 UOH983073:UOH983080 UYD983073:UYD983080 VHZ983073:VHZ983080 VRV983073:VRV983080 WBR983073:WBR983080 WLN983073:WLN983080 WVJ983073:WVJ983080">
      <formula1>Valore</formula1>
    </dataValidation>
  </dataValidations>
  <pageMargins left="0.7" right="0.7" top="0.75" bottom="0.75" header="0.3" footer="0.3"/>
  <pageSetup paperSize="9" scale="65"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J87"/>
  <sheetViews>
    <sheetView topLeftCell="A40" zoomScale="85" zoomScaleNormal="85" workbookViewId="0">
      <selection activeCell="B39" sqref="B39:C39"/>
    </sheetView>
  </sheetViews>
  <sheetFormatPr defaultRowHeight="15.6" x14ac:dyDescent="0.3"/>
  <cols>
    <col min="1" max="1" width="1.33203125" style="62" customWidth="1"/>
    <col min="2" max="2" width="48.33203125" style="62" customWidth="1"/>
    <col min="3" max="3" width="45.5546875" style="62" customWidth="1"/>
    <col min="4" max="4" width="13" style="80" hidden="1" customWidth="1"/>
    <col min="5" max="5" width="8.33203125" style="80" customWidth="1"/>
    <col min="6" max="6" width="14" style="80" hidden="1" customWidth="1"/>
    <col min="7" max="7" width="9.109375" style="81" customWidth="1"/>
    <col min="8" max="8" width="13.6640625" style="62" customWidth="1"/>
    <col min="9" max="9" width="15.6640625" style="62" customWidth="1"/>
    <col min="10" max="10" width="14.6640625" style="62" customWidth="1"/>
    <col min="11" max="11" width="15" style="62" customWidth="1"/>
    <col min="12" max="12" width="14.33203125" style="62" customWidth="1"/>
    <col min="13" max="13" width="15.109375" style="62" customWidth="1"/>
    <col min="14" max="14" width="1.5546875" style="62" customWidth="1"/>
    <col min="15" max="15" width="18.88671875" style="62" customWidth="1"/>
    <col min="16" max="28" width="8" style="62" customWidth="1"/>
    <col min="29" max="32" width="9.33203125" style="62" customWidth="1"/>
    <col min="33" max="60" width="9.109375" style="62"/>
    <col min="61" max="61" width="64" style="188" customWidth="1"/>
    <col min="62" max="62" width="97.88671875" style="188" customWidth="1"/>
    <col min="63" max="256" width="9.109375" style="62"/>
    <col min="257" max="257" width="1.33203125" style="62" customWidth="1"/>
    <col min="258" max="258" width="44.88671875" style="62" customWidth="1"/>
    <col min="259" max="259" width="47.33203125" style="62" customWidth="1"/>
    <col min="260" max="260" width="8.109375" style="62" customWidth="1"/>
    <col min="261" max="261" width="8.33203125" style="62" customWidth="1"/>
    <col min="262" max="262" width="5.44140625" style="62" customWidth="1"/>
    <col min="263" max="263" width="8.5546875" style="62" customWidth="1"/>
    <col min="264" max="264" width="13.6640625" style="62" customWidth="1"/>
    <col min="265" max="265" width="15.6640625" style="62" customWidth="1"/>
    <col min="266" max="266" width="14.6640625" style="62" customWidth="1"/>
    <col min="267" max="267" width="15" style="62" customWidth="1"/>
    <col min="268" max="269" width="14.33203125" style="62" customWidth="1"/>
    <col min="270" max="270" width="0" style="62" hidden="1" customWidth="1"/>
    <col min="271" max="271" width="18.88671875" style="62" customWidth="1"/>
    <col min="272" max="284" width="8" style="62" customWidth="1"/>
    <col min="285" max="288" width="9.33203125" style="62" customWidth="1"/>
    <col min="289" max="316" width="9.109375" style="62"/>
    <col min="317" max="317" width="64" style="62" customWidth="1"/>
    <col min="318" max="318" width="97.88671875" style="62" customWidth="1"/>
    <col min="319" max="512" width="9.109375" style="62"/>
    <col min="513" max="513" width="1.33203125" style="62" customWidth="1"/>
    <col min="514" max="514" width="44.88671875" style="62" customWidth="1"/>
    <col min="515" max="515" width="47.33203125" style="62" customWidth="1"/>
    <col min="516" max="516" width="8.109375" style="62" customWidth="1"/>
    <col min="517" max="517" width="8.33203125" style="62" customWidth="1"/>
    <col min="518" max="518" width="5.44140625" style="62" customWidth="1"/>
    <col min="519" max="519" width="8.5546875" style="62" customWidth="1"/>
    <col min="520" max="520" width="13.6640625" style="62" customWidth="1"/>
    <col min="521" max="521" width="15.6640625" style="62" customWidth="1"/>
    <col min="522" max="522" width="14.6640625" style="62" customWidth="1"/>
    <col min="523" max="523" width="15" style="62" customWidth="1"/>
    <col min="524" max="525" width="14.33203125" style="62" customWidth="1"/>
    <col min="526" max="526" width="0" style="62" hidden="1" customWidth="1"/>
    <col min="527" max="527" width="18.88671875" style="62" customWidth="1"/>
    <col min="528" max="540" width="8" style="62" customWidth="1"/>
    <col min="541" max="544" width="9.33203125" style="62" customWidth="1"/>
    <col min="545" max="572" width="9.109375" style="62"/>
    <col min="573" max="573" width="64" style="62" customWidth="1"/>
    <col min="574" max="574" width="97.88671875" style="62" customWidth="1"/>
    <col min="575" max="768" width="9.109375" style="62"/>
    <col min="769" max="769" width="1.33203125" style="62" customWidth="1"/>
    <col min="770" max="770" width="44.88671875" style="62" customWidth="1"/>
    <col min="771" max="771" width="47.33203125" style="62" customWidth="1"/>
    <col min="772" max="772" width="8.109375" style="62" customWidth="1"/>
    <col min="773" max="773" width="8.33203125" style="62" customWidth="1"/>
    <col min="774" max="774" width="5.44140625" style="62" customWidth="1"/>
    <col min="775" max="775" width="8.5546875" style="62" customWidth="1"/>
    <col min="776" max="776" width="13.6640625" style="62" customWidth="1"/>
    <col min="777" max="777" width="15.6640625" style="62" customWidth="1"/>
    <col min="778" max="778" width="14.6640625" style="62" customWidth="1"/>
    <col min="779" max="779" width="15" style="62" customWidth="1"/>
    <col min="780" max="781" width="14.33203125" style="62" customWidth="1"/>
    <col min="782" max="782" width="0" style="62" hidden="1" customWidth="1"/>
    <col min="783" max="783" width="18.88671875" style="62" customWidth="1"/>
    <col min="784" max="796" width="8" style="62" customWidth="1"/>
    <col min="797" max="800" width="9.33203125" style="62" customWidth="1"/>
    <col min="801" max="828" width="9.109375" style="62"/>
    <col min="829" max="829" width="64" style="62" customWidth="1"/>
    <col min="830" max="830" width="97.88671875" style="62" customWidth="1"/>
    <col min="831" max="1024" width="9.109375" style="62"/>
    <col min="1025" max="1025" width="1.33203125" style="62" customWidth="1"/>
    <col min="1026" max="1026" width="44.88671875" style="62" customWidth="1"/>
    <col min="1027" max="1027" width="47.33203125" style="62" customWidth="1"/>
    <col min="1028" max="1028" width="8.109375" style="62" customWidth="1"/>
    <col min="1029" max="1029" width="8.33203125" style="62" customWidth="1"/>
    <col min="1030" max="1030" width="5.44140625" style="62" customWidth="1"/>
    <col min="1031" max="1031" width="8.5546875" style="62" customWidth="1"/>
    <col min="1032" max="1032" width="13.6640625" style="62" customWidth="1"/>
    <col min="1033" max="1033" width="15.6640625" style="62" customWidth="1"/>
    <col min="1034" max="1034" width="14.6640625" style="62" customWidth="1"/>
    <col min="1035" max="1035" width="15" style="62" customWidth="1"/>
    <col min="1036" max="1037" width="14.33203125" style="62" customWidth="1"/>
    <col min="1038" max="1038" width="0" style="62" hidden="1" customWidth="1"/>
    <col min="1039" max="1039" width="18.88671875" style="62" customWidth="1"/>
    <col min="1040" max="1052" width="8" style="62" customWidth="1"/>
    <col min="1053" max="1056" width="9.33203125" style="62" customWidth="1"/>
    <col min="1057" max="1084" width="9.109375" style="62"/>
    <col min="1085" max="1085" width="64" style="62" customWidth="1"/>
    <col min="1086" max="1086" width="97.88671875" style="62" customWidth="1"/>
    <col min="1087" max="1280" width="9.109375" style="62"/>
    <col min="1281" max="1281" width="1.33203125" style="62" customWidth="1"/>
    <col min="1282" max="1282" width="44.88671875" style="62" customWidth="1"/>
    <col min="1283" max="1283" width="47.33203125" style="62" customWidth="1"/>
    <col min="1284" max="1284" width="8.109375" style="62" customWidth="1"/>
    <col min="1285" max="1285" width="8.33203125" style="62" customWidth="1"/>
    <col min="1286" max="1286" width="5.44140625" style="62" customWidth="1"/>
    <col min="1287" max="1287" width="8.5546875" style="62" customWidth="1"/>
    <col min="1288" max="1288" width="13.6640625" style="62" customWidth="1"/>
    <col min="1289" max="1289" width="15.6640625" style="62" customWidth="1"/>
    <col min="1290" max="1290" width="14.6640625" style="62" customWidth="1"/>
    <col min="1291" max="1291" width="15" style="62" customWidth="1"/>
    <col min="1292" max="1293" width="14.33203125" style="62" customWidth="1"/>
    <col min="1294" max="1294" width="0" style="62" hidden="1" customWidth="1"/>
    <col min="1295" max="1295" width="18.88671875" style="62" customWidth="1"/>
    <col min="1296" max="1308" width="8" style="62" customWidth="1"/>
    <col min="1309" max="1312" width="9.33203125" style="62" customWidth="1"/>
    <col min="1313" max="1340" width="9.109375" style="62"/>
    <col min="1341" max="1341" width="64" style="62" customWidth="1"/>
    <col min="1342" max="1342" width="97.88671875" style="62" customWidth="1"/>
    <col min="1343" max="1536" width="9.109375" style="62"/>
    <col min="1537" max="1537" width="1.33203125" style="62" customWidth="1"/>
    <col min="1538" max="1538" width="44.88671875" style="62" customWidth="1"/>
    <col min="1539" max="1539" width="47.33203125" style="62" customWidth="1"/>
    <col min="1540" max="1540" width="8.109375" style="62" customWidth="1"/>
    <col min="1541" max="1541" width="8.33203125" style="62" customWidth="1"/>
    <col min="1542" max="1542" width="5.44140625" style="62" customWidth="1"/>
    <col min="1543" max="1543" width="8.5546875" style="62" customWidth="1"/>
    <col min="1544" max="1544" width="13.6640625" style="62" customWidth="1"/>
    <col min="1545" max="1545" width="15.6640625" style="62" customWidth="1"/>
    <col min="1546" max="1546" width="14.6640625" style="62" customWidth="1"/>
    <col min="1547" max="1547" width="15" style="62" customWidth="1"/>
    <col min="1548" max="1549" width="14.33203125" style="62" customWidth="1"/>
    <col min="1550" max="1550" width="0" style="62" hidden="1" customWidth="1"/>
    <col min="1551" max="1551" width="18.88671875" style="62" customWidth="1"/>
    <col min="1552" max="1564" width="8" style="62" customWidth="1"/>
    <col min="1565" max="1568" width="9.33203125" style="62" customWidth="1"/>
    <col min="1569" max="1596" width="9.109375" style="62"/>
    <col min="1597" max="1597" width="64" style="62" customWidth="1"/>
    <col min="1598" max="1598" width="97.88671875" style="62" customWidth="1"/>
    <col min="1599" max="1792" width="9.109375" style="62"/>
    <col min="1793" max="1793" width="1.33203125" style="62" customWidth="1"/>
    <col min="1794" max="1794" width="44.88671875" style="62" customWidth="1"/>
    <col min="1795" max="1795" width="47.33203125" style="62" customWidth="1"/>
    <col min="1796" max="1796" width="8.109375" style="62" customWidth="1"/>
    <col min="1797" max="1797" width="8.33203125" style="62" customWidth="1"/>
    <col min="1798" max="1798" width="5.44140625" style="62" customWidth="1"/>
    <col min="1799" max="1799" width="8.5546875" style="62" customWidth="1"/>
    <col min="1800" max="1800" width="13.6640625" style="62" customWidth="1"/>
    <col min="1801" max="1801" width="15.6640625" style="62" customWidth="1"/>
    <col min="1802" max="1802" width="14.6640625" style="62" customWidth="1"/>
    <col min="1803" max="1803" width="15" style="62" customWidth="1"/>
    <col min="1804" max="1805" width="14.33203125" style="62" customWidth="1"/>
    <col min="1806" max="1806" width="0" style="62" hidden="1" customWidth="1"/>
    <col min="1807" max="1807" width="18.88671875" style="62" customWidth="1"/>
    <col min="1808" max="1820" width="8" style="62" customWidth="1"/>
    <col min="1821" max="1824" width="9.33203125" style="62" customWidth="1"/>
    <col min="1825" max="1852" width="9.109375" style="62"/>
    <col min="1853" max="1853" width="64" style="62" customWidth="1"/>
    <col min="1854" max="1854" width="97.88671875" style="62" customWidth="1"/>
    <col min="1855" max="2048" width="9.109375" style="62"/>
    <col min="2049" max="2049" width="1.33203125" style="62" customWidth="1"/>
    <col min="2050" max="2050" width="44.88671875" style="62" customWidth="1"/>
    <col min="2051" max="2051" width="47.33203125" style="62" customWidth="1"/>
    <col min="2052" max="2052" width="8.109375" style="62" customWidth="1"/>
    <col min="2053" max="2053" width="8.33203125" style="62" customWidth="1"/>
    <col min="2054" max="2054" width="5.44140625" style="62" customWidth="1"/>
    <col min="2055" max="2055" width="8.5546875" style="62" customWidth="1"/>
    <col min="2056" max="2056" width="13.6640625" style="62" customWidth="1"/>
    <col min="2057" max="2057" width="15.6640625" style="62" customWidth="1"/>
    <col min="2058" max="2058" width="14.6640625" style="62" customWidth="1"/>
    <col min="2059" max="2059" width="15" style="62" customWidth="1"/>
    <col min="2060" max="2061" width="14.33203125" style="62" customWidth="1"/>
    <col min="2062" max="2062" width="0" style="62" hidden="1" customWidth="1"/>
    <col min="2063" max="2063" width="18.88671875" style="62" customWidth="1"/>
    <col min="2064" max="2076" width="8" style="62" customWidth="1"/>
    <col min="2077" max="2080" width="9.33203125" style="62" customWidth="1"/>
    <col min="2081" max="2108" width="9.109375" style="62"/>
    <col min="2109" max="2109" width="64" style="62" customWidth="1"/>
    <col min="2110" max="2110" width="97.88671875" style="62" customWidth="1"/>
    <col min="2111" max="2304" width="9.109375" style="62"/>
    <col min="2305" max="2305" width="1.33203125" style="62" customWidth="1"/>
    <col min="2306" max="2306" width="44.88671875" style="62" customWidth="1"/>
    <col min="2307" max="2307" width="47.33203125" style="62" customWidth="1"/>
    <col min="2308" max="2308" width="8.109375" style="62" customWidth="1"/>
    <col min="2309" max="2309" width="8.33203125" style="62" customWidth="1"/>
    <col min="2310" max="2310" width="5.44140625" style="62" customWidth="1"/>
    <col min="2311" max="2311" width="8.5546875" style="62" customWidth="1"/>
    <col min="2312" max="2312" width="13.6640625" style="62" customWidth="1"/>
    <col min="2313" max="2313" width="15.6640625" style="62" customWidth="1"/>
    <col min="2314" max="2314" width="14.6640625" style="62" customWidth="1"/>
    <col min="2315" max="2315" width="15" style="62" customWidth="1"/>
    <col min="2316" max="2317" width="14.33203125" style="62" customWidth="1"/>
    <col min="2318" max="2318" width="0" style="62" hidden="1" customWidth="1"/>
    <col min="2319" max="2319" width="18.88671875" style="62" customWidth="1"/>
    <col min="2320" max="2332" width="8" style="62" customWidth="1"/>
    <col min="2333" max="2336" width="9.33203125" style="62" customWidth="1"/>
    <col min="2337" max="2364" width="9.109375" style="62"/>
    <col min="2365" max="2365" width="64" style="62" customWidth="1"/>
    <col min="2366" max="2366" width="97.88671875" style="62" customWidth="1"/>
    <col min="2367" max="2560" width="9.109375" style="62"/>
    <col min="2561" max="2561" width="1.33203125" style="62" customWidth="1"/>
    <col min="2562" max="2562" width="44.88671875" style="62" customWidth="1"/>
    <col min="2563" max="2563" width="47.33203125" style="62" customWidth="1"/>
    <col min="2564" max="2564" width="8.109375" style="62" customWidth="1"/>
    <col min="2565" max="2565" width="8.33203125" style="62" customWidth="1"/>
    <col min="2566" max="2566" width="5.44140625" style="62" customWidth="1"/>
    <col min="2567" max="2567" width="8.5546875" style="62" customWidth="1"/>
    <col min="2568" max="2568" width="13.6640625" style="62" customWidth="1"/>
    <col min="2569" max="2569" width="15.6640625" style="62" customWidth="1"/>
    <col min="2570" max="2570" width="14.6640625" style="62" customWidth="1"/>
    <col min="2571" max="2571" width="15" style="62" customWidth="1"/>
    <col min="2572" max="2573" width="14.33203125" style="62" customWidth="1"/>
    <col min="2574" max="2574" width="0" style="62" hidden="1" customWidth="1"/>
    <col min="2575" max="2575" width="18.88671875" style="62" customWidth="1"/>
    <col min="2576" max="2588" width="8" style="62" customWidth="1"/>
    <col min="2589" max="2592" width="9.33203125" style="62" customWidth="1"/>
    <col min="2593" max="2620" width="9.109375" style="62"/>
    <col min="2621" max="2621" width="64" style="62" customWidth="1"/>
    <col min="2622" max="2622" width="97.88671875" style="62" customWidth="1"/>
    <col min="2623" max="2816" width="9.109375" style="62"/>
    <col min="2817" max="2817" width="1.33203125" style="62" customWidth="1"/>
    <col min="2818" max="2818" width="44.88671875" style="62" customWidth="1"/>
    <col min="2819" max="2819" width="47.33203125" style="62" customWidth="1"/>
    <col min="2820" max="2820" width="8.109375" style="62" customWidth="1"/>
    <col min="2821" max="2821" width="8.33203125" style="62" customWidth="1"/>
    <col min="2822" max="2822" width="5.44140625" style="62" customWidth="1"/>
    <col min="2823" max="2823" width="8.5546875" style="62" customWidth="1"/>
    <col min="2824" max="2824" width="13.6640625" style="62" customWidth="1"/>
    <col min="2825" max="2825" width="15.6640625" style="62" customWidth="1"/>
    <col min="2826" max="2826" width="14.6640625" style="62" customWidth="1"/>
    <col min="2827" max="2827" width="15" style="62" customWidth="1"/>
    <col min="2828" max="2829" width="14.33203125" style="62" customWidth="1"/>
    <col min="2830" max="2830" width="0" style="62" hidden="1" customWidth="1"/>
    <col min="2831" max="2831" width="18.88671875" style="62" customWidth="1"/>
    <col min="2832" max="2844" width="8" style="62" customWidth="1"/>
    <col min="2845" max="2848" width="9.33203125" style="62" customWidth="1"/>
    <col min="2849" max="2876" width="9.109375" style="62"/>
    <col min="2877" max="2877" width="64" style="62" customWidth="1"/>
    <col min="2878" max="2878" width="97.88671875" style="62" customWidth="1"/>
    <col min="2879" max="3072" width="9.109375" style="62"/>
    <col min="3073" max="3073" width="1.33203125" style="62" customWidth="1"/>
    <col min="3074" max="3074" width="44.88671875" style="62" customWidth="1"/>
    <col min="3075" max="3075" width="47.33203125" style="62" customWidth="1"/>
    <col min="3076" max="3076" width="8.109375" style="62" customWidth="1"/>
    <col min="3077" max="3077" width="8.33203125" style="62" customWidth="1"/>
    <col min="3078" max="3078" width="5.44140625" style="62" customWidth="1"/>
    <col min="3079" max="3079" width="8.5546875" style="62" customWidth="1"/>
    <col min="3080" max="3080" width="13.6640625" style="62" customWidth="1"/>
    <col min="3081" max="3081" width="15.6640625" style="62" customWidth="1"/>
    <col min="3082" max="3082" width="14.6640625" style="62" customWidth="1"/>
    <col min="3083" max="3083" width="15" style="62" customWidth="1"/>
    <col min="3084" max="3085" width="14.33203125" style="62" customWidth="1"/>
    <col min="3086" max="3086" width="0" style="62" hidden="1" customWidth="1"/>
    <col min="3087" max="3087" width="18.88671875" style="62" customWidth="1"/>
    <col min="3088" max="3100" width="8" style="62" customWidth="1"/>
    <col min="3101" max="3104" width="9.33203125" style="62" customWidth="1"/>
    <col min="3105" max="3132" width="9.109375" style="62"/>
    <col min="3133" max="3133" width="64" style="62" customWidth="1"/>
    <col min="3134" max="3134" width="97.88671875" style="62" customWidth="1"/>
    <col min="3135" max="3328" width="9.109375" style="62"/>
    <col min="3329" max="3329" width="1.33203125" style="62" customWidth="1"/>
    <col min="3330" max="3330" width="44.88671875" style="62" customWidth="1"/>
    <col min="3331" max="3331" width="47.33203125" style="62" customWidth="1"/>
    <col min="3332" max="3332" width="8.109375" style="62" customWidth="1"/>
    <col min="3333" max="3333" width="8.33203125" style="62" customWidth="1"/>
    <col min="3334" max="3334" width="5.44140625" style="62" customWidth="1"/>
    <col min="3335" max="3335" width="8.5546875" style="62" customWidth="1"/>
    <col min="3336" max="3336" width="13.6640625" style="62" customWidth="1"/>
    <col min="3337" max="3337" width="15.6640625" style="62" customWidth="1"/>
    <col min="3338" max="3338" width="14.6640625" style="62" customWidth="1"/>
    <col min="3339" max="3339" width="15" style="62" customWidth="1"/>
    <col min="3340" max="3341" width="14.33203125" style="62" customWidth="1"/>
    <col min="3342" max="3342" width="0" style="62" hidden="1" customWidth="1"/>
    <col min="3343" max="3343" width="18.88671875" style="62" customWidth="1"/>
    <col min="3344" max="3356" width="8" style="62" customWidth="1"/>
    <col min="3357" max="3360" width="9.33203125" style="62" customWidth="1"/>
    <col min="3361" max="3388" width="9.109375" style="62"/>
    <col min="3389" max="3389" width="64" style="62" customWidth="1"/>
    <col min="3390" max="3390" width="97.88671875" style="62" customWidth="1"/>
    <col min="3391" max="3584" width="9.109375" style="62"/>
    <col min="3585" max="3585" width="1.33203125" style="62" customWidth="1"/>
    <col min="3586" max="3586" width="44.88671875" style="62" customWidth="1"/>
    <col min="3587" max="3587" width="47.33203125" style="62" customWidth="1"/>
    <col min="3588" max="3588" width="8.109375" style="62" customWidth="1"/>
    <col min="3589" max="3589" width="8.33203125" style="62" customWidth="1"/>
    <col min="3590" max="3590" width="5.44140625" style="62" customWidth="1"/>
    <col min="3591" max="3591" width="8.5546875" style="62" customWidth="1"/>
    <col min="3592" max="3592" width="13.6640625" style="62" customWidth="1"/>
    <col min="3593" max="3593" width="15.6640625" style="62" customWidth="1"/>
    <col min="3594" max="3594" width="14.6640625" style="62" customWidth="1"/>
    <col min="3595" max="3595" width="15" style="62" customWidth="1"/>
    <col min="3596" max="3597" width="14.33203125" style="62" customWidth="1"/>
    <col min="3598" max="3598" width="0" style="62" hidden="1" customWidth="1"/>
    <col min="3599" max="3599" width="18.88671875" style="62" customWidth="1"/>
    <col min="3600" max="3612" width="8" style="62" customWidth="1"/>
    <col min="3613" max="3616" width="9.33203125" style="62" customWidth="1"/>
    <col min="3617" max="3644" width="9.109375" style="62"/>
    <col min="3645" max="3645" width="64" style="62" customWidth="1"/>
    <col min="3646" max="3646" width="97.88671875" style="62" customWidth="1"/>
    <col min="3647" max="3840" width="9.109375" style="62"/>
    <col min="3841" max="3841" width="1.33203125" style="62" customWidth="1"/>
    <col min="3842" max="3842" width="44.88671875" style="62" customWidth="1"/>
    <col min="3843" max="3843" width="47.33203125" style="62" customWidth="1"/>
    <col min="3844" max="3844" width="8.109375" style="62" customWidth="1"/>
    <col min="3845" max="3845" width="8.33203125" style="62" customWidth="1"/>
    <col min="3846" max="3846" width="5.44140625" style="62" customWidth="1"/>
    <col min="3847" max="3847" width="8.5546875" style="62" customWidth="1"/>
    <col min="3848" max="3848" width="13.6640625" style="62" customWidth="1"/>
    <col min="3849" max="3849" width="15.6640625" style="62" customWidth="1"/>
    <col min="3850" max="3850" width="14.6640625" style="62" customWidth="1"/>
    <col min="3851" max="3851" width="15" style="62" customWidth="1"/>
    <col min="3852" max="3853" width="14.33203125" style="62" customWidth="1"/>
    <col min="3854" max="3854" width="0" style="62" hidden="1" customWidth="1"/>
    <col min="3855" max="3855" width="18.88671875" style="62" customWidth="1"/>
    <col min="3856" max="3868" width="8" style="62" customWidth="1"/>
    <col min="3869" max="3872" width="9.33203125" style="62" customWidth="1"/>
    <col min="3873" max="3900" width="9.109375" style="62"/>
    <col min="3901" max="3901" width="64" style="62" customWidth="1"/>
    <col min="3902" max="3902" width="97.88671875" style="62" customWidth="1"/>
    <col min="3903" max="4096" width="9.109375" style="62"/>
    <col min="4097" max="4097" width="1.33203125" style="62" customWidth="1"/>
    <col min="4098" max="4098" width="44.88671875" style="62" customWidth="1"/>
    <col min="4099" max="4099" width="47.33203125" style="62" customWidth="1"/>
    <col min="4100" max="4100" width="8.109375" style="62" customWidth="1"/>
    <col min="4101" max="4101" width="8.33203125" style="62" customWidth="1"/>
    <col min="4102" max="4102" width="5.44140625" style="62" customWidth="1"/>
    <col min="4103" max="4103" width="8.5546875" style="62" customWidth="1"/>
    <col min="4104" max="4104" width="13.6640625" style="62" customWidth="1"/>
    <col min="4105" max="4105" width="15.6640625" style="62" customWidth="1"/>
    <col min="4106" max="4106" width="14.6640625" style="62" customWidth="1"/>
    <col min="4107" max="4107" width="15" style="62" customWidth="1"/>
    <col min="4108" max="4109" width="14.33203125" style="62" customWidth="1"/>
    <col min="4110" max="4110" width="0" style="62" hidden="1" customWidth="1"/>
    <col min="4111" max="4111" width="18.88671875" style="62" customWidth="1"/>
    <col min="4112" max="4124" width="8" style="62" customWidth="1"/>
    <col min="4125" max="4128" width="9.33203125" style="62" customWidth="1"/>
    <col min="4129" max="4156" width="9.109375" style="62"/>
    <col min="4157" max="4157" width="64" style="62" customWidth="1"/>
    <col min="4158" max="4158" width="97.88671875" style="62" customWidth="1"/>
    <col min="4159" max="4352" width="9.109375" style="62"/>
    <col min="4353" max="4353" width="1.33203125" style="62" customWidth="1"/>
    <col min="4354" max="4354" width="44.88671875" style="62" customWidth="1"/>
    <col min="4355" max="4355" width="47.33203125" style="62" customWidth="1"/>
    <col min="4356" max="4356" width="8.109375" style="62" customWidth="1"/>
    <col min="4357" max="4357" width="8.33203125" style="62" customWidth="1"/>
    <col min="4358" max="4358" width="5.44140625" style="62" customWidth="1"/>
    <col min="4359" max="4359" width="8.5546875" style="62" customWidth="1"/>
    <col min="4360" max="4360" width="13.6640625" style="62" customWidth="1"/>
    <col min="4361" max="4361" width="15.6640625" style="62" customWidth="1"/>
    <col min="4362" max="4362" width="14.6640625" style="62" customWidth="1"/>
    <col min="4363" max="4363" width="15" style="62" customWidth="1"/>
    <col min="4364" max="4365" width="14.33203125" style="62" customWidth="1"/>
    <col min="4366" max="4366" width="0" style="62" hidden="1" customWidth="1"/>
    <col min="4367" max="4367" width="18.88671875" style="62" customWidth="1"/>
    <col min="4368" max="4380" width="8" style="62" customWidth="1"/>
    <col min="4381" max="4384" width="9.33203125" style="62" customWidth="1"/>
    <col min="4385" max="4412" width="9.109375" style="62"/>
    <col min="4413" max="4413" width="64" style="62" customWidth="1"/>
    <col min="4414" max="4414" width="97.88671875" style="62" customWidth="1"/>
    <col min="4415" max="4608" width="9.109375" style="62"/>
    <col min="4609" max="4609" width="1.33203125" style="62" customWidth="1"/>
    <col min="4610" max="4610" width="44.88671875" style="62" customWidth="1"/>
    <col min="4611" max="4611" width="47.33203125" style="62" customWidth="1"/>
    <col min="4612" max="4612" width="8.109375" style="62" customWidth="1"/>
    <col min="4613" max="4613" width="8.33203125" style="62" customWidth="1"/>
    <col min="4614" max="4614" width="5.44140625" style="62" customWidth="1"/>
    <col min="4615" max="4615" width="8.5546875" style="62" customWidth="1"/>
    <col min="4616" max="4616" width="13.6640625" style="62" customWidth="1"/>
    <col min="4617" max="4617" width="15.6640625" style="62" customWidth="1"/>
    <col min="4618" max="4618" width="14.6640625" style="62" customWidth="1"/>
    <col min="4619" max="4619" width="15" style="62" customWidth="1"/>
    <col min="4620" max="4621" width="14.33203125" style="62" customWidth="1"/>
    <col min="4622" max="4622" width="0" style="62" hidden="1" customWidth="1"/>
    <col min="4623" max="4623" width="18.88671875" style="62" customWidth="1"/>
    <col min="4624" max="4636" width="8" style="62" customWidth="1"/>
    <col min="4637" max="4640" width="9.33203125" style="62" customWidth="1"/>
    <col min="4641" max="4668" width="9.109375" style="62"/>
    <col min="4669" max="4669" width="64" style="62" customWidth="1"/>
    <col min="4670" max="4670" width="97.88671875" style="62" customWidth="1"/>
    <col min="4671" max="4864" width="9.109375" style="62"/>
    <col min="4865" max="4865" width="1.33203125" style="62" customWidth="1"/>
    <col min="4866" max="4866" width="44.88671875" style="62" customWidth="1"/>
    <col min="4867" max="4867" width="47.33203125" style="62" customWidth="1"/>
    <col min="4868" max="4868" width="8.109375" style="62" customWidth="1"/>
    <col min="4869" max="4869" width="8.33203125" style="62" customWidth="1"/>
    <col min="4870" max="4870" width="5.44140625" style="62" customWidth="1"/>
    <col min="4871" max="4871" width="8.5546875" style="62" customWidth="1"/>
    <col min="4872" max="4872" width="13.6640625" style="62" customWidth="1"/>
    <col min="4873" max="4873" width="15.6640625" style="62" customWidth="1"/>
    <col min="4874" max="4874" width="14.6640625" style="62" customWidth="1"/>
    <col min="4875" max="4875" width="15" style="62" customWidth="1"/>
    <col min="4876" max="4877" width="14.33203125" style="62" customWidth="1"/>
    <col min="4878" max="4878" width="0" style="62" hidden="1" customWidth="1"/>
    <col min="4879" max="4879" width="18.88671875" style="62" customWidth="1"/>
    <col min="4880" max="4892" width="8" style="62" customWidth="1"/>
    <col min="4893" max="4896" width="9.33203125" style="62" customWidth="1"/>
    <col min="4897" max="4924" width="9.109375" style="62"/>
    <col min="4925" max="4925" width="64" style="62" customWidth="1"/>
    <col min="4926" max="4926" width="97.88671875" style="62" customWidth="1"/>
    <col min="4927" max="5120" width="9.109375" style="62"/>
    <col min="5121" max="5121" width="1.33203125" style="62" customWidth="1"/>
    <col min="5122" max="5122" width="44.88671875" style="62" customWidth="1"/>
    <col min="5123" max="5123" width="47.33203125" style="62" customWidth="1"/>
    <col min="5124" max="5124" width="8.109375" style="62" customWidth="1"/>
    <col min="5125" max="5125" width="8.33203125" style="62" customWidth="1"/>
    <col min="5126" max="5126" width="5.44140625" style="62" customWidth="1"/>
    <col min="5127" max="5127" width="8.5546875" style="62" customWidth="1"/>
    <col min="5128" max="5128" width="13.6640625" style="62" customWidth="1"/>
    <col min="5129" max="5129" width="15.6640625" style="62" customWidth="1"/>
    <col min="5130" max="5130" width="14.6640625" style="62" customWidth="1"/>
    <col min="5131" max="5131" width="15" style="62" customWidth="1"/>
    <col min="5132" max="5133" width="14.33203125" style="62" customWidth="1"/>
    <col min="5134" max="5134" width="0" style="62" hidden="1" customWidth="1"/>
    <col min="5135" max="5135" width="18.88671875" style="62" customWidth="1"/>
    <col min="5136" max="5148" width="8" style="62" customWidth="1"/>
    <col min="5149" max="5152" width="9.33203125" style="62" customWidth="1"/>
    <col min="5153" max="5180" width="9.109375" style="62"/>
    <col min="5181" max="5181" width="64" style="62" customWidth="1"/>
    <col min="5182" max="5182" width="97.88671875" style="62" customWidth="1"/>
    <col min="5183" max="5376" width="9.109375" style="62"/>
    <col min="5377" max="5377" width="1.33203125" style="62" customWidth="1"/>
    <col min="5378" max="5378" width="44.88671875" style="62" customWidth="1"/>
    <col min="5379" max="5379" width="47.33203125" style="62" customWidth="1"/>
    <col min="5380" max="5380" width="8.109375" style="62" customWidth="1"/>
    <col min="5381" max="5381" width="8.33203125" style="62" customWidth="1"/>
    <col min="5382" max="5382" width="5.44140625" style="62" customWidth="1"/>
    <col min="5383" max="5383" width="8.5546875" style="62" customWidth="1"/>
    <col min="5384" max="5384" width="13.6640625" style="62" customWidth="1"/>
    <col min="5385" max="5385" width="15.6640625" style="62" customWidth="1"/>
    <col min="5386" max="5386" width="14.6640625" style="62" customWidth="1"/>
    <col min="5387" max="5387" width="15" style="62" customWidth="1"/>
    <col min="5388" max="5389" width="14.33203125" style="62" customWidth="1"/>
    <col min="5390" max="5390" width="0" style="62" hidden="1" customWidth="1"/>
    <col min="5391" max="5391" width="18.88671875" style="62" customWidth="1"/>
    <col min="5392" max="5404" width="8" style="62" customWidth="1"/>
    <col min="5405" max="5408" width="9.33203125" style="62" customWidth="1"/>
    <col min="5409" max="5436" width="9.109375" style="62"/>
    <col min="5437" max="5437" width="64" style="62" customWidth="1"/>
    <col min="5438" max="5438" width="97.88671875" style="62" customWidth="1"/>
    <col min="5439" max="5632" width="9.109375" style="62"/>
    <col min="5633" max="5633" width="1.33203125" style="62" customWidth="1"/>
    <col min="5634" max="5634" width="44.88671875" style="62" customWidth="1"/>
    <col min="5635" max="5635" width="47.33203125" style="62" customWidth="1"/>
    <col min="5636" max="5636" width="8.109375" style="62" customWidth="1"/>
    <col min="5637" max="5637" width="8.33203125" style="62" customWidth="1"/>
    <col min="5638" max="5638" width="5.44140625" style="62" customWidth="1"/>
    <col min="5639" max="5639" width="8.5546875" style="62" customWidth="1"/>
    <col min="5640" max="5640" width="13.6640625" style="62" customWidth="1"/>
    <col min="5641" max="5641" width="15.6640625" style="62" customWidth="1"/>
    <col min="5642" max="5642" width="14.6640625" style="62" customWidth="1"/>
    <col min="5643" max="5643" width="15" style="62" customWidth="1"/>
    <col min="5644" max="5645" width="14.33203125" style="62" customWidth="1"/>
    <col min="5646" max="5646" width="0" style="62" hidden="1" customWidth="1"/>
    <col min="5647" max="5647" width="18.88671875" style="62" customWidth="1"/>
    <col min="5648" max="5660" width="8" style="62" customWidth="1"/>
    <col min="5661" max="5664" width="9.33203125" style="62" customWidth="1"/>
    <col min="5665" max="5692" width="9.109375" style="62"/>
    <col min="5693" max="5693" width="64" style="62" customWidth="1"/>
    <col min="5694" max="5694" width="97.88671875" style="62" customWidth="1"/>
    <col min="5695" max="5888" width="9.109375" style="62"/>
    <col min="5889" max="5889" width="1.33203125" style="62" customWidth="1"/>
    <col min="5890" max="5890" width="44.88671875" style="62" customWidth="1"/>
    <col min="5891" max="5891" width="47.33203125" style="62" customWidth="1"/>
    <col min="5892" max="5892" width="8.109375" style="62" customWidth="1"/>
    <col min="5893" max="5893" width="8.33203125" style="62" customWidth="1"/>
    <col min="5894" max="5894" width="5.44140625" style="62" customWidth="1"/>
    <col min="5895" max="5895" width="8.5546875" style="62" customWidth="1"/>
    <col min="5896" max="5896" width="13.6640625" style="62" customWidth="1"/>
    <col min="5897" max="5897" width="15.6640625" style="62" customWidth="1"/>
    <col min="5898" max="5898" width="14.6640625" style="62" customWidth="1"/>
    <col min="5899" max="5899" width="15" style="62" customWidth="1"/>
    <col min="5900" max="5901" width="14.33203125" style="62" customWidth="1"/>
    <col min="5902" max="5902" width="0" style="62" hidden="1" customWidth="1"/>
    <col min="5903" max="5903" width="18.88671875" style="62" customWidth="1"/>
    <col min="5904" max="5916" width="8" style="62" customWidth="1"/>
    <col min="5917" max="5920" width="9.33203125" style="62" customWidth="1"/>
    <col min="5921" max="5948" width="9.109375" style="62"/>
    <col min="5949" max="5949" width="64" style="62" customWidth="1"/>
    <col min="5950" max="5950" width="97.88671875" style="62" customWidth="1"/>
    <col min="5951" max="6144" width="9.109375" style="62"/>
    <col min="6145" max="6145" width="1.33203125" style="62" customWidth="1"/>
    <col min="6146" max="6146" width="44.88671875" style="62" customWidth="1"/>
    <col min="6147" max="6147" width="47.33203125" style="62" customWidth="1"/>
    <col min="6148" max="6148" width="8.109375" style="62" customWidth="1"/>
    <col min="6149" max="6149" width="8.33203125" style="62" customWidth="1"/>
    <col min="6150" max="6150" width="5.44140625" style="62" customWidth="1"/>
    <col min="6151" max="6151" width="8.5546875" style="62" customWidth="1"/>
    <col min="6152" max="6152" width="13.6640625" style="62" customWidth="1"/>
    <col min="6153" max="6153" width="15.6640625" style="62" customWidth="1"/>
    <col min="6154" max="6154" width="14.6640625" style="62" customWidth="1"/>
    <col min="6155" max="6155" width="15" style="62" customWidth="1"/>
    <col min="6156" max="6157" width="14.33203125" style="62" customWidth="1"/>
    <col min="6158" max="6158" width="0" style="62" hidden="1" customWidth="1"/>
    <col min="6159" max="6159" width="18.88671875" style="62" customWidth="1"/>
    <col min="6160" max="6172" width="8" style="62" customWidth="1"/>
    <col min="6173" max="6176" width="9.33203125" style="62" customWidth="1"/>
    <col min="6177" max="6204" width="9.109375" style="62"/>
    <col min="6205" max="6205" width="64" style="62" customWidth="1"/>
    <col min="6206" max="6206" width="97.88671875" style="62" customWidth="1"/>
    <col min="6207" max="6400" width="9.109375" style="62"/>
    <col min="6401" max="6401" width="1.33203125" style="62" customWidth="1"/>
    <col min="6402" max="6402" width="44.88671875" style="62" customWidth="1"/>
    <col min="6403" max="6403" width="47.33203125" style="62" customWidth="1"/>
    <col min="6404" max="6404" width="8.109375" style="62" customWidth="1"/>
    <col min="6405" max="6405" width="8.33203125" style="62" customWidth="1"/>
    <col min="6406" max="6406" width="5.44140625" style="62" customWidth="1"/>
    <col min="6407" max="6407" width="8.5546875" style="62" customWidth="1"/>
    <col min="6408" max="6408" width="13.6640625" style="62" customWidth="1"/>
    <col min="6409" max="6409" width="15.6640625" style="62" customWidth="1"/>
    <col min="6410" max="6410" width="14.6640625" style="62" customWidth="1"/>
    <col min="6411" max="6411" width="15" style="62" customWidth="1"/>
    <col min="6412" max="6413" width="14.33203125" style="62" customWidth="1"/>
    <col min="6414" max="6414" width="0" style="62" hidden="1" customWidth="1"/>
    <col min="6415" max="6415" width="18.88671875" style="62" customWidth="1"/>
    <col min="6416" max="6428" width="8" style="62" customWidth="1"/>
    <col min="6429" max="6432" width="9.33203125" style="62" customWidth="1"/>
    <col min="6433" max="6460" width="9.109375" style="62"/>
    <col min="6461" max="6461" width="64" style="62" customWidth="1"/>
    <col min="6462" max="6462" width="97.88671875" style="62" customWidth="1"/>
    <col min="6463" max="6656" width="9.109375" style="62"/>
    <col min="6657" max="6657" width="1.33203125" style="62" customWidth="1"/>
    <col min="6658" max="6658" width="44.88671875" style="62" customWidth="1"/>
    <col min="6659" max="6659" width="47.33203125" style="62" customWidth="1"/>
    <col min="6660" max="6660" width="8.109375" style="62" customWidth="1"/>
    <col min="6661" max="6661" width="8.33203125" style="62" customWidth="1"/>
    <col min="6662" max="6662" width="5.44140625" style="62" customWidth="1"/>
    <col min="6663" max="6663" width="8.5546875" style="62" customWidth="1"/>
    <col min="6664" max="6664" width="13.6640625" style="62" customWidth="1"/>
    <col min="6665" max="6665" width="15.6640625" style="62" customWidth="1"/>
    <col min="6666" max="6666" width="14.6640625" style="62" customWidth="1"/>
    <col min="6667" max="6667" width="15" style="62" customWidth="1"/>
    <col min="6668" max="6669" width="14.33203125" style="62" customWidth="1"/>
    <col min="6670" max="6670" width="0" style="62" hidden="1" customWidth="1"/>
    <col min="6671" max="6671" width="18.88671875" style="62" customWidth="1"/>
    <col min="6672" max="6684" width="8" style="62" customWidth="1"/>
    <col min="6685" max="6688" width="9.33203125" style="62" customWidth="1"/>
    <col min="6689" max="6716" width="9.109375" style="62"/>
    <col min="6717" max="6717" width="64" style="62" customWidth="1"/>
    <col min="6718" max="6718" width="97.88671875" style="62" customWidth="1"/>
    <col min="6719" max="6912" width="9.109375" style="62"/>
    <col min="6913" max="6913" width="1.33203125" style="62" customWidth="1"/>
    <col min="6914" max="6914" width="44.88671875" style="62" customWidth="1"/>
    <col min="6915" max="6915" width="47.33203125" style="62" customWidth="1"/>
    <col min="6916" max="6916" width="8.109375" style="62" customWidth="1"/>
    <col min="6917" max="6917" width="8.33203125" style="62" customWidth="1"/>
    <col min="6918" max="6918" width="5.44140625" style="62" customWidth="1"/>
    <col min="6919" max="6919" width="8.5546875" style="62" customWidth="1"/>
    <col min="6920" max="6920" width="13.6640625" style="62" customWidth="1"/>
    <col min="6921" max="6921" width="15.6640625" style="62" customWidth="1"/>
    <col min="6922" max="6922" width="14.6640625" style="62" customWidth="1"/>
    <col min="6923" max="6923" width="15" style="62" customWidth="1"/>
    <col min="6924" max="6925" width="14.33203125" style="62" customWidth="1"/>
    <col min="6926" max="6926" width="0" style="62" hidden="1" customWidth="1"/>
    <col min="6927" max="6927" width="18.88671875" style="62" customWidth="1"/>
    <col min="6928" max="6940" width="8" style="62" customWidth="1"/>
    <col min="6941" max="6944" width="9.33203125" style="62" customWidth="1"/>
    <col min="6945" max="6972" width="9.109375" style="62"/>
    <col min="6973" max="6973" width="64" style="62" customWidth="1"/>
    <col min="6974" max="6974" width="97.88671875" style="62" customWidth="1"/>
    <col min="6975" max="7168" width="9.109375" style="62"/>
    <col min="7169" max="7169" width="1.33203125" style="62" customWidth="1"/>
    <col min="7170" max="7170" width="44.88671875" style="62" customWidth="1"/>
    <col min="7171" max="7171" width="47.33203125" style="62" customWidth="1"/>
    <col min="7172" max="7172" width="8.109375" style="62" customWidth="1"/>
    <col min="7173" max="7173" width="8.33203125" style="62" customWidth="1"/>
    <col min="7174" max="7174" width="5.44140625" style="62" customWidth="1"/>
    <col min="7175" max="7175" width="8.5546875" style="62" customWidth="1"/>
    <col min="7176" max="7176" width="13.6640625" style="62" customWidth="1"/>
    <col min="7177" max="7177" width="15.6640625" style="62" customWidth="1"/>
    <col min="7178" max="7178" width="14.6640625" style="62" customWidth="1"/>
    <col min="7179" max="7179" width="15" style="62" customWidth="1"/>
    <col min="7180" max="7181" width="14.33203125" style="62" customWidth="1"/>
    <col min="7182" max="7182" width="0" style="62" hidden="1" customWidth="1"/>
    <col min="7183" max="7183" width="18.88671875" style="62" customWidth="1"/>
    <col min="7184" max="7196" width="8" style="62" customWidth="1"/>
    <col min="7197" max="7200" width="9.33203125" style="62" customWidth="1"/>
    <col min="7201" max="7228" width="9.109375" style="62"/>
    <col min="7229" max="7229" width="64" style="62" customWidth="1"/>
    <col min="7230" max="7230" width="97.88671875" style="62" customWidth="1"/>
    <col min="7231" max="7424" width="9.109375" style="62"/>
    <col min="7425" max="7425" width="1.33203125" style="62" customWidth="1"/>
    <col min="7426" max="7426" width="44.88671875" style="62" customWidth="1"/>
    <col min="7427" max="7427" width="47.33203125" style="62" customWidth="1"/>
    <col min="7428" max="7428" width="8.109375" style="62" customWidth="1"/>
    <col min="7429" max="7429" width="8.33203125" style="62" customWidth="1"/>
    <col min="7430" max="7430" width="5.44140625" style="62" customWidth="1"/>
    <col min="7431" max="7431" width="8.5546875" style="62" customWidth="1"/>
    <col min="7432" max="7432" width="13.6640625" style="62" customWidth="1"/>
    <col min="7433" max="7433" width="15.6640625" style="62" customWidth="1"/>
    <col min="7434" max="7434" width="14.6640625" style="62" customWidth="1"/>
    <col min="7435" max="7435" width="15" style="62" customWidth="1"/>
    <col min="7436" max="7437" width="14.33203125" style="62" customWidth="1"/>
    <col min="7438" max="7438" width="0" style="62" hidden="1" customWidth="1"/>
    <col min="7439" max="7439" width="18.88671875" style="62" customWidth="1"/>
    <col min="7440" max="7452" width="8" style="62" customWidth="1"/>
    <col min="7453" max="7456" width="9.33203125" style="62" customWidth="1"/>
    <col min="7457" max="7484" width="9.109375" style="62"/>
    <col min="7485" max="7485" width="64" style="62" customWidth="1"/>
    <col min="7486" max="7486" width="97.88671875" style="62" customWidth="1"/>
    <col min="7487" max="7680" width="9.109375" style="62"/>
    <col min="7681" max="7681" width="1.33203125" style="62" customWidth="1"/>
    <col min="7682" max="7682" width="44.88671875" style="62" customWidth="1"/>
    <col min="7683" max="7683" width="47.33203125" style="62" customWidth="1"/>
    <col min="7684" max="7684" width="8.109375" style="62" customWidth="1"/>
    <col min="7685" max="7685" width="8.33203125" style="62" customWidth="1"/>
    <col min="7686" max="7686" width="5.44140625" style="62" customWidth="1"/>
    <col min="7687" max="7687" width="8.5546875" style="62" customWidth="1"/>
    <col min="7688" max="7688" width="13.6640625" style="62" customWidth="1"/>
    <col min="7689" max="7689" width="15.6640625" style="62" customWidth="1"/>
    <col min="7690" max="7690" width="14.6640625" style="62" customWidth="1"/>
    <col min="7691" max="7691" width="15" style="62" customWidth="1"/>
    <col min="7692" max="7693" width="14.33203125" style="62" customWidth="1"/>
    <col min="7694" max="7694" width="0" style="62" hidden="1" customWidth="1"/>
    <col min="7695" max="7695" width="18.88671875" style="62" customWidth="1"/>
    <col min="7696" max="7708" width="8" style="62" customWidth="1"/>
    <col min="7709" max="7712" width="9.33203125" style="62" customWidth="1"/>
    <col min="7713" max="7740" width="9.109375" style="62"/>
    <col min="7741" max="7741" width="64" style="62" customWidth="1"/>
    <col min="7742" max="7742" width="97.88671875" style="62" customWidth="1"/>
    <col min="7743" max="7936" width="9.109375" style="62"/>
    <col min="7937" max="7937" width="1.33203125" style="62" customWidth="1"/>
    <col min="7938" max="7938" width="44.88671875" style="62" customWidth="1"/>
    <col min="7939" max="7939" width="47.33203125" style="62" customWidth="1"/>
    <col min="7940" max="7940" width="8.109375" style="62" customWidth="1"/>
    <col min="7941" max="7941" width="8.33203125" style="62" customWidth="1"/>
    <col min="7942" max="7942" width="5.44140625" style="62" customWidth="1"/>
    <col min="7943" max="7943" width="8.5546875" style="62" customWidth="1"/>
    <col min="7944" max="7944" width="13.6640625" style="62" customWidth="1"/>
    <col min="7945" max="7945" width="15.6640625" style="62" customWidth="1"/>
    <col min="7946" max="7946" width="14.6640625" style="62" customWidth="1"/>
    <col min="7947" max="7947" width="15" style="62" customWidth="1"/>
    <col min="7948" max="7949" width="14.33203125" style="62" customWidth="1"/>
    <col min="7950" max="7950" width="0" style="62" hidden="1" customWidth="1"/>
    <col min="7951" max="7951" width="18.88671875" style="62" customWidth="1"/>
    <col min="7952" max="7964" width="8" style="62" customWidth="1"/>
    <col min="7965" max="7968" width="9.33203125" style="62" customWidth="1"/>
    <col min="7969" max="7996" width="9.109375" style="62"/>
    <col min="7997" max="7997" width="64" style="62" customWidth="1"/>
    <col min="7998" max="7998" width="97.88671875" style="62" customWidth="1"/>
    <col min="7999" max="8192" width="9.109375" style="62"/>
    <col min="8193" max="8193" width="1.33203125" style="62" customWidth="1"/>
    <col min="8194" max="8194" width="44.88671875" style="62" customWidth="1"/>
    <col min="8195" max="8195" width="47.33203125" style="62" customWidth="1"/>
    <col min="8196" max="8196" width="8.109375" style="62" customWidth="1"/>
    <col min="8197" max="8197" width="8.33203125" style="62" customWidth="1"/>
    <col min="8198" max="8198" width="5.44140625" style="62" customWidth="1"/>
    <col min="8199" max="8199" width="8.5546875" style="62" customWidth="1"/>
    <col min="8200" max="8200" width="13.6640625" style="62" customWidth="1"/>
    <col min="8201" max="8201" width="15.6640625" style="62" customWidth="1"/>
    <col min="8202" max="8202" width="14.6640625" style="62" customWidth="1"/>
    <col min="8203" max="8203" width="15" style="62" customWidth="1"/>
    <col min="8204" max="8205" width="14.33203125" style="62" customWidth="1"/>
    <col min="8206" max="8206" width="0" style="62" hidden="1" customWidth="1"/>
    <col min="8207" max="8207" width="18.88671875" style="62" customWidth="1"/>
    <col min="8208" max="8220" width="8" style="62" customWidth="1"/>
    <col min="8221" max="8224" width="9.33203125" style="62" customWidth="1"/>
    <col min="8225" max="8252" width="9.109375" style="62"/>
    <col min="8253" max="8253" width="64" style="62" customWidth="1"/>
    <col min="8254" max="8254" width="97.88671875" style="62" customWidth="1"/>
    <col min="8255" max="8448" width="9.109375" style="62"/>
    <col min="8449" max="8449" width="1.33203125" style="62" customWidth="1"/>
    <col min="8450" max="8450" width="44.88671875" style="62" customWidth="1"/>
    <col min="8451" max="8451" width="47.33203125" style="62" customWidth="1"/>
    <col min="8452" max="8452" width="8.109375" style="62" customWidth="1"/>
    <col min="8453" max="8453" width="8.33203125" style="62" customWidth="1"/>
    <col min="8454" max="8454" width="5.44140625" style="62" customWidth="1"/>
    <col min="8455" max="8455" width="8.5546875" style="62" customWidth="1"/>
    <col min="8456" max="8456" width="13.6640625" style="62" customWidth="1"/>
    <col min="8457" max="8457" width="15.6640625" style="62" customWidth="1"/>
    <col min="8458" max="8458" width="14.6640625" style="62" customWidth="1"/>
    <col min="8459" max="8459" width="15" style="62" customWidth="1"/>
    <col min="8460" max="8461" width="14.33203125" style="62" customWidth="1"/>
    <col min="8462" max="8462" width="0" style="62" hidden="1" customWidth="1"/>
    <col min="8463" max="8463" width="18.88671875" style="62" customWidth="1"/>
    <col min="8464" max="8476" width="8" style="62" customWidth="1"/>
    <col min="8477" max="8480" width="9.33203125" style="62" customWidth="1"/>
    <col min="8481" max="8508" width="9.109375" style="62"/>
    <col min="8509" max="8509" width="64" style="62" customWidth="1"/>
    <col min="8510" max="8510" width="97.88671875" style="62" customWidth="1"/>
    <col min="8511" max="8704" width="9.109375" style="62"/>
    <col min="8705" max="8705" width="1.33203125" style="62" customWidth="1"/>
    <col min="8706" max="8706" width="44.88671875" style="62" customWidth="1"/>
    <col min="8707" max="8707" width="47.33203125" style="62" customWidth="1"/>
    <col min="8708" max="8708" width="8.109375" style="62" customWidth="1"/>
    <col min="8709" max="8709" width="8.33203125" style="62" customWidth="1"/>
    <col min="8710" max="8710" width="5.44140625" style="62" customWidth="1"/>
    <col min="8711" max="8711" width="8.5546875" style="62" customWidth="1"/>
    <col min="8712" max="8712" width="13.6640625" style="62" customWidth="1"/>
    <col min="8713" max="8713" width="15.6640625" style="62" customWidth="1"/>
    <col min="8714" max="8714" width="14.6640625" style="62" customWidth="1"/>
    <col min="8715" max="8715" width="15" style="62" customWidth="1"/>
    <col min="8716" max="8717" width="14.33203125" style="62" customWidth="1"/>
    <col min="8718" max="8718" width="0" style="62" hidden="1" customWidth="1"/>
    <col min="8719" max="8719" width="18.88671875" style="62" customWidth="1"/>
    <col min="8720" max="8732" width="8" style="62" customWidth="1"/>
    <col min="8733" max="8736" width="9.33203125" style="62" customWidth="1"/>
    <col min="8737" max="8764" width="9.109375" style="62"/>
    <col min="8765" max="8765" width="64" style="62" customWidth="1"/>
    <col min="8766" max="8766" width="97.88671875" style="62" customWidth="1"/>
    <col min="8767" max="8960" width="9.109375" style="62"/>
    <col min="8961" max="8961" width="1.33203125" style="62" customWidth="1"/>
    <col min="8962" max="8962" width="44.88671875" style="62" customWidth="1"/>
    <col min="8963" max="8963" width="47.33203125" style="62" customWidth="1"/>
    <col min="8964" max="8964" width="8.109375" style="62" customWidth="1"/>
    <col min="8965" max="8965" width="8.33203125" style="62" customWidth="1"/>
    <col min="8966" max="8966" width="5.44140625" style="62" customWidth="1"/>
    <col min="8967" max="8967" width="8.5546875" style="62" customWidth="1"/>
    <col min="8968" max="8968" width="13.6640625" style="62" customWidth="1"/>
    <col min="8969" max="8969" width="15.6640625" style="62" customWidth="1"/>
    <col min="8970" max="8970" width="14.6640625" style="62" customWidth="1"/>
    <col min="8971" max="8971" width="15" style="62" customWidth="1"/>
    <col min="8972" max="8973" width="14.33203125" style="62" customWidth="1"/>
    <col min="8974" max="8974" width="0" style="62" hidden="1" customWidth="1"/>
    <col min="8975" max="8975" width="18.88671875" style="62" customWidth="1"/>
    <col min="8976" max="8988" width="8" style="62" customWidth="1"/>
    <col min="8989" max="8992" width="9.33203125" style="62" customWidth="1"/>
    <col min="8993" max="9020" width="9.109375" style="62"/>
    <col min="9021" max="9021" width="64" style="62" customWidth="1"/>
    <col min="9022" max="9022" width="97.88671875" style="62" customWidth="1"/>
    <col min="9023" max="9216" width="9.109375" style="62"/>
    <col min="9217" max="9217" width="1.33203125" style="62" customWidth="1"/>
    <col min="9218" max="9218" width="44.88671875" style="62" customWidth="1"/>
    <col min="9219" max="9219" width="47.33203125" style="62" customWidth="1"/>
    <col min="9220" max="9220" width="8.109375" style="62" customWidth="1"/>
    <col min="9221" max="9221" width="8.33203125" style="62" customWidth="1"/>
    <col min="9222" max="9222" width="5.44140625" style="62" customWidth="1"/>
    <col min="9223" max="9223" width="8.5546875" style="62" customWidth="1"/>
    <col min="9224" max="9224" width="13.6640625" style="62" customWidth="1"/>
    <col min="9225" max="9225" width="15.6640625" style="62" customWidth="1"/>
    <col min="9226" max="9226" width="14.6640625" style="62" customWidth="1"/>
    <col min="9227" max="9227" width="15" style="62" customWidth="1"/>
    <col min="9228" max="9229" width="14.33203125" style="62" customWidth="1"/>
    <col min="9230" max="9230" width="0" style="62" hidden="1" customWidth="1"/>
    <col min="9231" max="9231" width="18.88671875" style="62" customWidth="1"/>
    <col min="9232" max="9244" width="8" style="62" customWidth="1"/>
    <col min="9245" max="9248" width="9.33203125" style="62" customWidth="1"/>
    <col min="9249" max="9276" width="9.109375" style="62"/>
    <col min="9277" max="9277" width="64" style="62" customWidth="1"/>
    <col min="9278" max="9278" width="97.88671875" style="62" customWidth="1"/>
    <col min="9279" max="9472" width="9.109375" style="62"/>
    <col min="9473" max="9473" width="1.33203125" style="62" customWidth="1"/>
    <col min="9474" max="9474" width="44.88671875" style="62" customWidth="1"/>
    <col min="9475" max="9475" width="47.33203125" style="62" customWidth="1"/>
    <col min="9476" max="9476" width="8.109375" style="62" customWidth="1"/>
    <col min="9477" max="9477" width="8.33203125" style="62" customWidth="1"/>
    <col min="9478" max="9478" width="5.44140625" style="62" customWidth="1"/>
    <col min="9479" max="9479" width="8.5546875" style="62" customWidth="1"/>
    <col min="9480" max="9480" width="13.6640625" style="62" customWidth="1"/>
    <col min="9481" max="9481" width="15.6640625" style="62" customWidth="1"/>
    <col min="9482" max="9482" width="14.6640625" style="62" customWidth="1"/>
    <col min="9483" max="9483" width="15" style="62" customWidth="1"/>
    <col min="9484" max="9485" width="14.33203125" style="62" customWidth="1"/>
    <col min="9486" max="9486" width="0" style="62" hidden="1" customWidth="1"/>
    <col min="9487" max="9487" width="18.88671875" style="62" customWidth="1"/>
    <col min="9488" max="9500" width="8" style="62" customWidth="1"/>
    <col min="9501" max="9504" width="9.33203125" style="62" customWidth="1"/>
    <col min="9505" max="9532" width="9.109375" style="62"/>
    <col min="9533" max="9533" width="64" style="62" customWidth="1"/>
    <col min="9534" max="9534" width="97.88671875" style="62" customWidth="1"/>
    <col min="9535" max="9728" width="9.109375" style="62"/>
    <col min="9729" max="9729" width="1.33203125" style="62" customWidth="1"/>
    <col min="9730" max="9730" width="44.88671875" style="62" customWidth="1"/>
    <col min="9731" max="9731" width="47.33203125" style="62" customWidth="1"/>
    <col min="9732" max="9732" width="8.109375" style="62" customWidth="1"/>
    <col min="9733" max="9733" width="8.33203125" style="62" customWidth="1"/>
    <col min="9734" max="9734" width="5.44140625" style="62" customWidth="1"/>
    <col min="9735" max="9735" width="8.5546875" style="62" customWidth="1"/>
    <col min="9736" max="9736" width="13.6640625" style="62" customWidth="1"/>
    <col min="9737" max="9737" width="15.6640625" style="62" customWidth="1"/>
    <col min="9738" max="9738" width="14.6640625" style="62" customWidth="1"/>
    <col min="9739" max="9739" width="15" style="62" customWidth="1"/>
    <col min="9740" max="9741" width="14.33203125" style="62" customWidth="1"/>
    <col min="9742" max="9742" width="0" style="62" hidden="1" customWidth="1"/>
    <col min="9743" max="9743" width="18.88671875" style="62" customWidth="1"/>
    <col min="9744" max="9756" width="8" style="62" customWidth="1"/>
    <col min="9757" max="9760" width="9.33203125" style="62" customWidth="1"/>
    <col min="9761" max="9788" width="9.109375" style="62"/>
    <col min="9789" max="9789" width="64" style="62" customWidth="1"/>
    <col min="9790" max="9790" width="97.88671875" style="62" customWidth="1"/>
    <col min="9791" max="9984" width="9.109375" style="62"/>
    <col min="9985" max="9985" width="1.33203125" style="62" customWidth="1"/>
    <col min="9986" max="9986" width="44.88671875" style="62" customWidth="1"/>
    <col min="9987" max="9987" width="47.33203125" style="62" customWidth="1"/>
    <col min="9988" max="9988" width="8.109375" style="62" customWidth="1"/>
    <col min="9989" max="9989" width="8.33203125" style="62" customWidth="1"/>
    <col min="9990" max="9990" width="5.44140625" style="62" customWidth="1"/>
    <col min="9991" max="9991" width="8.5546875" style="62" customWidth="1"/>
    <col min="9992" max="9992" width="13.6640625" style="62" customWidth="1"/>
    <col min="9993" max="9993" width="15.6640625" style="62" customWidth="1"/>
    <col min="9994" max="9994" width="14.6640625" style="62" customWidth="1"/>
    <col min="9995" max="9995" width="15" style="62" customWidth="1"/>
    <col min="9996" max="9997" width="14.33203125" style="62" customWidth="1"/>
    <col min="9998" max="9998" width="0" style="62" hidden="1" customWidth="1"/>
    <col min="9999" max="9999" width="18.88671875" style="62" customWidth="1"/>
    <col min="10000" max="10012" width="8" style="62" customWidth="1"/>
    <col min="10013" max="10016" width="9.33203125" style="62" customWidth="1"/>
    <col min="10017" max="10044" width="9.109375" style="62"/>
    <col min="10045" max="10045" width="64" style="62" customWidth="1"/>
    <col min="10046" max="10046" width="97.88671875" style="62" customWidth="1"/>
    <col min="10047" max="10240" width="9.109375" style="62"/>
    <col min="10241" max="10241" width="1.33203125" style="62" customWidth="1"/>
    <col min="10242" max="10242" width="44.88671875" style="62" customWidth="1"/>
    <col min="10243" max="10243" width="47.33203125" style="62" customWidth="1"/>
    <col min="10244" max="10244" width="8.109375" style="62" customWidth="1"/>
    <col min="10245" max="10245" width="8.33203125" style="62" customWidth="1"/>
    <col min="10246" max="10246" width="5.44140625" style="62" customWidth="1"/>
    <col min="10247" max="10247" width="8.5546875" style="62" customWidth="1"/>
    <col min="10248" max="10248" width="13.6640625" style="62" customWidth="1"/>
    <col min="10249" max="10249" width="15.6640625" style="62" customWidth="1"/>
    <col min="10250" max="10250" width="14.6640625" style="62" customWidth="1"/>
    <col min="10251" max="10251" width="15" style="62" customWidth="1"/>
    <col min="10252" max="10253" width="14.33203125" style="62" customWidth="1"/>
    <col min="10254" max="10254" width="0" style="62" hidden="1" customWidth="1"/>
    <col min="10255" max="10255" width="18.88671875" style="62" customWidth="1"/>
    <col min="10256" max="10268" width="8" style="62" customWidth="1"/>
    <col min="10269" max="10272" width="9.33203125" style="62" customWidth="1"/>
    <col min="10273" max="10300" width="9.109375" style="62"/>
    <col min="10301" max="10301" width="64" style="62" customWidth="1"/>
    <col min="10302" max="10302" width="97.88671875" style="62" customWidth="1"/>
    <col min="10303" max="10496" width="9.109375" style="62"/>
    <col min="10497" max="10497" width="1.33203125" style="62" customWidth="1"/>
    <col min="10498" max="10498" width="44.88671875" style="62" customWidth="1"/>
    <col min="10499" max="10499" width="47.33203125" style="62" customWidth="1"/>
    <col min="10500" max="10500" width="8.109375" style="62" customWidth="1"/>
    <col min="10501" max="10501" width="8.33203125" style="62" customWidth="1"/>
    <col min="10502" max="10502" width="5.44140625" style="62" customWidth="1"/>
    <col min="10503" max="10503" width="8.5546875" style="62" customWidth="1"/>
    <col min="10504" max="10504" width="13.6640625" style="62" customWidth="1"/>
    <col min="10505" max="10505" width="15.6640625" style="62" customWidth="1"/>
    <col min="10506" max="10506" width="14.6640625" style="62" customWidth="1"/>
    <col min="10507" max="10507" width="15" style="62" customWidth="1"/>
    <col min="10508" max="10509" width="14.33203125" style="62" customWidth="1"/>
    <col min="10510" max="10510" width="0" style="62" hidden="1" customWidth="1"/>
    <col min="10511" max="10511" width="18.88671875" style="62" customWidth="1"/>
    <col min="10512" max="10524" width="8" style="62" customWidth="1"/>
    <col min="10525" max="10528" width="9.33203125" style="62" customWidth="1"/>
    <col min="10529" max="10556" width="9.109375" style="62"/>
    <col min="10557" max="10557" width="64" style="62" customWidth="1"/>
    <col min="10558" max="10558" width="97.88671875" style="62" customWidth="1"/>
    <col min="10559" max="10752" width="9.109375" style="62"/>
    <col min="10753" max="10753" width="1.33203125" style="62" customWidth="1"/>
    <col min="10754" max="10754" width="44.88671875" style="62" customWidth="1"/>
    <col min="10755" max="10755" width="47.33203125" style="62" customWidth="1"/>
    <col min="10756" max="10756" width="8.109375" style="62" customWidth="1"/>
    <col min="10757" max="10757" width="8.33203125" style="62" customWidth="1"/>
    <col min="10758" max="10758" width="5.44140625" style="62" customWidth="1"/>
    <col min="10759" max="10759" width="8.5546875" style="62" customWidth="1"/>
    <col min="10760" max="10760" width="13.6640625" style="62" customWidth="1"/>
    <col min="10761" max="10761" width="15.6640625" style="62" customWidth="1"/>
    <col min="10762" max="10762" width="14.6640625" style="62" customWidth="1"/>
    <col min="10763" max="10763" width="15" style="62" customWidth="1"/>
    <col min="10764" max="10765" width="14.33203125" style="62" customWidth="1"/>
    <col min="10766" max="10766" width="0" style="62" hidden="1" customWidth="1"/>
    <col min="10767" max="10767" width="18.88671875" style="62" customWidth="1"/>
    <col min="10768" max="10780" width="8" style="62" customWidth="1"/>
    <col min="10781" max="10784" width="9.33203125" style="62" customWidth="1"/>
    <col min="10785" max="10812" width="9.109375" style="62"/>
    <col min="10813" max="10813" width="64" style="62" customWidth="1"/>
    <col min="10814" max="10814" width="97.88671875" style="62" customWidth="1"/>
    <col min="10815" max="11008" width="9.109375" style="62"/>
    <col min="11009" max="11009" width="1.33203125" style="62" customWidth="1"/>
    <col min="11010" max="11010" width="44.88671875" style="62" customWidth="1"/>
    <col min="11011" max="11011" width="47.33203125" style="62" customWidth="1"/>
    <col min="11012" max="11012" width="8.109375" style="62" customWidth="1"/>
    <col min="11013" max="11013" width="8.33203125" style="62" customWidth="1"/>
    <col min="11014" max="11014" width="5.44140625" style="62" customWidth="1"/>
    <col min="11015" max="11015" width="8.5546875" style="62" customWidth="1"/>
    <col min="11016" max="11016" width="13.6640625" style="62" customWidth="1"/>
    <col min="11017" max="11017" width="15.6640625" style="62" customWidth="1"/>
    <col min="11018" max="11018" width="14.6640625" style="62" customWidth="1"/>
    <col min="11019" max="11019" width="15" style="62" customWidth="1"/>
    <col min="11020" max="11021" width="14.33203125" style="62" customWidth="1"/>
    <col min="11022" max="11022" width="0" style="62" hidden="1" customWidth="1"/>
    <col min="11023" max="11023" width="18.88671875" style="62" customWidth="1"/>
    <col min="11024" max="11036" width="8" style="62" customWidth="1"/>
    <col min="11037" max="11040" width="9.33203125" style="62" customWidth="1"/>
    <col min="11041" max="11068" width="9.109375" style="62"/>
    <col min="11069" max="11069" width="64" style="62" customWidth="1"/>
    <col min="11070" max="11070" width="97.88671875" style="62" customWidth="1"/>
    <col min="11071" max="11264" width="9.109375" style="62"/>
    <col min="11265" max="11265" width="1.33203125" style="62" customWidth="1"/>
    <col min="11266" max="11266" width="44.88671875" style="62" customWidth="1"/>
    <col min="11267" max="11267" width="47.33203125" style="62" customWidth="1"/>
    <col min="11268" max="11268" width="8.109375" style="62" customWidth="1"/>
    <col min="11269" max="11269" width="8.33203125" style="62" customWidth="1"/>
    <col min="11270" max="11270" width="5.44140625" style="62" customWidth="1"/>
    <col min="11271" max="11271" width="8.5546875" style="62" customWidth="1"/>
    <col min="11272" max="11272" width="13.6640625" style="62" customWidth="1"/>
    <col min="11273" max="11273" width="15.6640625" style="62" customWidth="1"/>
    <col min="11274" max="11274" width="14.6640625" style="62" customWidth="1"/>
    <col min="11275" max="11275" width="15" style="62" customWidth="1"/>
    <col min="11276" max="11277" width="14.33203125" style="62" customWidth="1"/>
    <col min="11278" max="11278" width="0" style="62" hidden="1" customWidth="1"/>
    <col min="11279" max="11279" width="18.88671875" style="62" customWidth="1"/>
    <col min="11280" max="11292" width="8" style="62" customWidth="1"/>
    <col min="11293" max="11296" width="9.33203125" style="62" customWidth="1"/>
    <col min="11297" max="11324" width="9.109375" style="62"/>
    <col min="11325" max="11325" width="64" style="62" customWidth="1"/>
    <col min="11326" max="11326" width="97.88671875" style="62" customWidth="1"/>
    <col min="11327" max="11520" width="9.109375" style="62"/>
    <col min="11521" max="11521" width="1.33203125" style="62" customWidth="1"/>
    <col min="11522" max="11522" width="44.88671875" style="62" customWidth="1"/>
    <col min="11523" max="11523" width="47.33203125" style="62" customWidth="1"/>
    <col min="11524" max="11524" width="8.109375" style="62" customWidth="1"/>
    <col min="11525" max="11525" width="8.33203125" style="62" customWidth="1"/>
    <col min="11526" max="11526" width="5.44140625" style="62" customWidth="1"/>
    <col min="11527" max="11527" width="8.5546875" style="62" customWidth="1"/>
    <col min="11528" max="11528" width="13.6640625" style="62" customWidth="1"/>
    <col min="11529" max="11529" width="15.6640625" style="62" customWidth="1"/>
    <col min="11530" max="11530" width="14.6640625" style="62" customWidth="1"/>
    <col min="11531" max="11531" width="15" style="62" customWidth="1"/>
    <col min="11532" max="11533" width="14.33203125" style="62" customWidth="1"/>
    <col min="11534" max="11534" width="0" style="62" hidden="1" customWidth="1"/>
    <col min="11535" max="11535" width="18.88671875" style="62" customWidth="1"/>
    <col min="11536" max="11548" width="8" style="62" customWidth="1"/>
    <col min="11549" max="11552" width="9.33203125" style="62" customWidth="1"/>
    <col min="11553" max="11580" width="9.109375" style="62"/>
    <col min="11581" max="11581" width="64" style="62" customWidth="1"/>
    <col min="11582" max="11582" width="97.88671875" style="62" customWidth="1"/>
    <col min="11583" max="11776" width="9.109375" style="62"/>
    <col min="11777" max="11777" width="1.33203125" style="62" customWidth="1"/>
    <col min="11778" max="11778" width="44.88671875" style="62" customWidth="1"/>
    <col min="11779" max="11779" width="47.33203125" style="62" customWidth="1"/>
    <col min="11780" max="11780" width="8.109375" style="62" customWidth="1"/>
    <col min="11781" max="11781" width="8.33203125" style="62" customWidth="1"/>
    <col min="11782" max="11782" width="5.44140625" style="62" customWidth="1"/>
    <col min="11783" max="11783" width="8.5546875" style="62" customWidth="1"/>
    <col min="11784" max="11784" width="13.6640625" style="62" customWidth="1"/>
    <col min="11785" max="11785" width="15.6640625" style="62" customWidth="1"/>
    <col min="11786" max="11786" width="14.6640625" style="62" customWidth="1"/>
    <col min="11787" max="11787" width="15" style="62" customWidth="1"/>
    <col min="11788" max="11789" width="14.33203125" style="62" customWidth="1"/>
    <col min="11790" max="11790" width="0" style="62" hidden="1" customWidth="1"/>
    <col min="11791" max="11791" width="18.88671875" style="62" customWidth="1"/>
    <col min="11792" max="11804" width="8" style="62" customWidth="1"/>
    <col min="11805" max="11808" width="9.33203125" style="62" customWidth="1"/>
    <col min="11809" max="11836" width="9.109375" style="62"/>
    <col min="11837" max="11837" width="64" style="62" customWidth="1"/>
    <col min="11838" max="11838" width="97.88671875" style="62" customWidth="1"/>
    <col min="11839" max="12032" width="9.109375" style="62"/>
    <col min="12033" max="12033" width="1.33203125" style="62" customWidth="1"/>
    <col min="12034" max="12034" width="44.88671875" style="62" customWidth="1"/>
    <col min="12035" max="12035" width="47.33203125" style="62" customWidth="1"/>
    <col min="12036" max="12036" width="8.109375" style="62" customWidth="1"/>
    <col min="12037" max="12037" width="8.33203125" style="62" customWidth="1"/>
    <col min="12038" max="12038" width="5.44140625" style="62" customWidth="1"/>
    <col min="12039" max="12039" width="8.5546875" style="62" customWidth="1"/>
    <col min="12040" max="12040" width="13.6640625" style="62" customWidth="1"/>
    <col min="12041" max="12041" width="15.6640625" style="62" customWidth="1"/>
    <col min="12042" max="12042" width="14.6640625" style="62" customWidth="1"/>
    <col min="12043" max="12043" width="15" style="62" customWidth="1"/>
    <col min="12044" max="12045" width="14.33203125" style="62" customWidth="1"/>
    <col min="12046" max="12046" width="0" style="62" hidden="1" customWidth="1"/>
    <col min="12047" max="12047" width="18.88671875" style="62" customWidth="1"/>
    <col min="12048" max="12060" width="8" style="62" customWidth="1"/>
    <col min="12061" max="12064" width="9.33203125" style="62" customWidth="1"/>
    <col min="12065" max="12092" width="9.109375" style="62"/>
    <col min="12093" max="12093" width="64" style="62" customWidth="1"/>
    <col min="12094" max="12094" width="97.88671875" style="62" customWidth="1"/>
    <col min="12095" max="12288" width="9.109375" style="62"/>
    <col min="12289" max="12289" width="1.33203125" style="62" customWidth="1"/>
    <col min="12290" max="12290" width="44.88671875" style="62" customWidth="1"/>
    <col min="12291" max="12291" width="47.33203125" style="62" customWidth="1"/>
    <col min="12292" max="12292" width="8.109375" style="62" customWidth="1"/>
    <col min="12293" max="12293" width="8.33203125" style="62" customWidth="1"/>
    <col min="12294" max="12294" width="5.44140625" style="62" customWidth="1"/>
    <col min="12295" max="12295" width="8.5546875" style="62" customWidth="1"/>
    <col min="12296" max="12296" width="13.6640625" style="62" customWidth="1"/>
    <col min="12297" max="12297" width="15.6640625" style="62" customWidth="1"/>
    <col min="12298" max="12298" width="14.6640625" style="62" customWidth="1"/>
    <col min="12299" max="12299" width="15" style="62" customWidth="1"/>
    <col min="12300" max="12301" width="14.33203125" style="62" customWidth="1"/>
    <col min="12302" max="12302" width="0" style="62" hidden="1" customWidth="1"/>
    <col min="12303" max="12303" width="18.88671875" style="62" customWidth="1"/>
    <col min="12304" max="12316" width="8" style="62" customWidth="1"/>
    <col min="12317" max="12320" width="9.33203125" style="62" customWidth="1"/>
    <col min="12321" max="12348" width="9.109375" style="62"/>
    <col min="12349" max="12349" width="64" style="62" customWidth="1"/>
    <col min="12350" max="12350" width="97.88671875" style="62" customWidth="1"/>
    <col min="12351" max="12544" width="9.109375" style="62"/>
    <col min="12545" max="12545" width="1.33203125" style="62" customWidth="1"/>
    <col min="12546" max="12546" width="44.88671875" style="62" customWidth="1"/>
    <col min="12547" max="12547" width="47.33203125" style="62" customWidth="1"/>
    <col min="12548" max="12548" width="8.109375" style="62" customWidth="1"/>
    <col min="12549" max="12549" width="8.33203125" style="62" customWidth="1"/>
    <col min="12550" max="12550" width="5.44140625" style="62" customWidth="1"/>
    <col min="12551" max="12551" width="8.5546875" style="62" customWidth="1"/>
    <col min="12552" max="12552" width="13.6640625" style="62" customWidth="1"/>
    <col min="12553" max="12553" width="15.6640625" style="62" customWidth="1"/>
    <col min="12554" max="12554" width="14.6640625" style="62" customWidth="1"/>
    <col min="12555" max="12555" width="15" style="62" customWidth="1"/>
    <col min="12556" max="12557" width="14.33203125" style="62" customWidth="1"/>
    <col min="12558" max="12558" width="0" style="62" hidden="1" customWidth="1"/>
    <col min="12559" max="12559" width="18.88671875" style="62" customWidth="1"/>
    <col min="12560" max="12572" width="8" style="62" customWidth="1"/>
    <col min="12573" max="12576" width="9.33203125" style="62" customWidth="1"/>
    <col min="12577" max="12604" width="9.109375" style="62"/>
    <col min="12605" max="12605" width="64" style="62" customWidth="1"/>
    <col min="12606" max="12606" width="97.88671875" style="62" customWidth="1"/>
    <col min="12607" max="12800" width="9.109375" style="62"/>
    <col min="12801" max="12801" width="1.33203125" style="62" customWidth="1"/>
    <col min="12802" max="12802" width="44.88671875" style="62" customWidth="1"/>
    <col min="12803" max="12803" width="47.33203125" style="62" customWidth="1"/>
    <col min="12804" max="12804" width="8.109375" style="62" customWidth="1"/>
    <col min="12805" max="12805" width="8.33203125" style="62" customWidth="1"/>
    <col min="12806" max="12806" width="5.44140625" style="62" customWidth="1"/>
    <col min="12807" max="12807" width="8.5546875" style="62" customWidth="1"/>
    <col min="12808" max="12808" width="13.6640625" style="62" customWidth="1"/>
    <col min="12809" max="12809" width="15.6640625" style="62" customWidth="1"/>
    <col min="12810" max="12810" width="14.6640625" style="62" customWidth="1"/>
    <col min="12811" max="12811" width="15" style="62" customWidth="1"/>
    <col min="12812" max="12813" width="14.33203125" style="62" customWidth="1"/>
    <col min="12814" max="12814" width="0" style="62" hidden="1" customWidth="1"/>
    <col min="12815" max="12815" width="18.88671875" style="62" customWidth="1"/>
    <col min="12816" max="12828" width="8" style="62" customWidth="1"/>
    <col min="12829" max="12832" width="9.33203125" style="62" customWidth="1"/>
    <col min="12833" max="12860" width="9.109375" style="62"/>
    <col min="12861" max="12861" width="64" style="62" customWidth="1"/>
    <col min="12862" max="12862" width="97.88671875" style="62" customWidth="1"/>
    <col min="12863" max="13056" width="9.109375" style="62"/>
    <col min="13057" max="13057" width="1.33203125" style="62" customWidth="1"/>
    <col min="13058" max="13058" width="44.88671875" style="62" customWidth="1"/>
    <col min="13059" max="13059" width="47.33203125" style="62" customWidth="1"/>
    <col min="13060" max="13060" width="8.109375" style="62" customWidth="1"/>
    <col min="13061" max="13061" width="8.33203125" style="62" customWidth="1"/>
    <col min="13062" max="13062" width="5.44140625" style="62" customWidth="1"/>
    <col min="13063" max="13063" width="8.5546875" style="62" customWidth="1"/>
    <col min="13064" max="13064" width="13.6640625" style="62" customWidth="1"/>
    <col min="13065" max="13065" width="15.6640625" style="62" customWidth="1"/>
    <col min="13066" max="13066" width="14.6640625" style="62" customWidth="1"/>
    <col min="13067" max="13067" width="15" style="62" customWidth="1"/>
    <col min="13068" max="13069" width="14.33203125" style="62" customWidth="1"/>
    <col min="13070" max="13070" width="0" style="62" hidden="1" customWidth="1"/>
    <col min="13071" max="13071" width="18.88671875" style="62" customWidth="1"/>
    <col min="13072" max="13084" width="8" style="62" customWidth="1"/>
    <col min="13085" max="13088" width="9.33203125" style="62" customWidth="1"/>
    <col min="13089" max="13116" width="9.109375" style="62"/>
    <col min="13117" max="13117" width="64" style="62" customWidth="1"/>
    <col min="13118" max="13118" width="97.88671875" style="62" customWidth="1"/>
    <col min="13119" max="13312" width="9.109375" style="62"/>
    <col min="13313" max="13313" width="1.33203125" style="62" customWidth="1"/>
    <col min="13314" max="13314" width="44.88671875" style="62" customWidth="1"/>
    <col min="13315" max="13315" width="47.33203125" style="62" customWidth="1"/>
    <col min="13316" max="13316" width="8.109375" style="62" customWidth="1"/>
    <col min="13317" max="13317" width="8.33203125" style="62" customWidth="1"/>
    <col min="13318" max="13318" width="5.44140625" style="62" customWidth="1"/>
    <col min="13319" max="13319" width="8.5546875" style="62" customWidth="1"/>
    <col min="13320" max="13320" width="13.6640625" style="62" customWidth="1"/>
    <col min="13321" max="13321" width="15.6640625" style="62" customWidth="1"/>
    <col min="13322" max="13322" width="14.6640625" style="62" customWidth="1"/>
    <col min="13323" max="13323" width="15" style="62" customWidth="1"/>
    <col min="13324" max="13325" width="14.33203125" style="62" customWidth="1"/>
    <col min="13326" max="13326" width="0" style="62" hidden="1" customWidth="1"/>
    <col min="13327" max="13327" width="18.88671875" style="62" customWidth="1"/>
    <col min="13328" max="13340" width="8" style="62" customWidth="1"/>
    <col min="13341" max="13344" width="9.33203125" style="62" customWidth="1"/>
    <col min="13345" max="13372" width="9.109375" style="62"/>
    <col min="13373" max="13373" width="64" style="62" customWidth="1"/>
    <col min="13374" max="13374" width="97.88671875" style="62" customWidth="1"/>
    <col min="13375" max="13568" width="9.109375" style="62"/>
    <col min="13569" max="13569" width="1.33203125" style="62" customWidth="1"/>
    <col min="13570" max="13570" width="44.88671875" style="62" customWidth="1"/>
    <col min="13571" max="13571" width="47.33203125" style="62" customWidth="1"/>
    <col min="13572" max="13572" width="8.109375" style="62" customWidth="1"/>
    <col min="13573" max="13573" width="8.33203125" style="62" customWidth="1"/>
    <col min="13574" max="13574" width="5.44140625" style="62" customWidth="1"/>
    <col min="13575" max="13575" width="8.5546875" style="62" customWidth="1"/>
    <col min="13576" max="13576" width="13.6640625" style="62" customWidth="1"/>
    <col min="13577" max="13577" width="15.6640625" style="62" customWidth="1"/>
    <col min="13578" max="13578" width="14.6640625" style="62" customWidth="1"/>
    <col min="13579" max="13579" width="15" style="62" customWidth="1"/>
    <col min="13580" max="13581" width="14.33203125" style="62" customWidth="1"/>
    <col min="13582" max="13582" width="0" style="62" hidden="1" customWidth="1"/>
    <col min="13583" max="13583" width="18.88671875" style="62" customWidth="1"/>
    <col min="13584" max="13596" width="8" style="62" customWidth="1"/>
    <col min="13597" max="13600" width="9.33203125" style="62" customWidth="1"/>
    <col min="13601" max="13628" width="9.109375" style="62"/>
    <col min="13629" max="13629" width="64" style="62" customWidth="1"/>
    <col min="13630" max="13630" width="97.88671875" style="62" customWidth="1"/>
    <col min="13631" max="13824" width="9.109375" style="62"/>
    <col min="13825" max="13825" width="1.33203125" style="62" customWidth="1"/>
    <col min="13826" max="13826" width="44.88671875" style="62" customWidth="1"/>
    <col min="13827" max="13827" width="47.33203125" style="62" customWidth="1"/>
    <col min="13828" max="13828" width="8.109375" style="62" customWidth="1"/>
    <col min="13829" max="13829" width="8.33203125" style="62" customWidth="1"/>
    <col min="13830" max="13830" width="5.44140625" style="62" customWidth="1"/>
    <col min="13831" max="13831" width="8.5546875" style="62" customWidth="1"/>
    <col min="13832" max="13832" width="13.6640625" style="62" customWidth="1"/>
    <col min="13833" max="13833" width="15.6640625" style="62" customWidth="1"/>
    <col min="13834" max="13834" width="14.6640625" style="62" customWidth="1"/>
    <col min="13835" max="13835" width="15" style="62" customWidth="1"/>
    <col min="13836" max="13837" width="14.33203125" style="62" customWidth="1"/>
    <col min="13838" max="13838" width="0" style="62" hidden="1" customWidth="1"/>
    <col min="13839" max="13839" width="18.88671875" style="62" customWidth="1"/>
    <col min="13840" max="13852" width="8" style="62" customWidth="1"/>
    <col min="13853" max="13856" width="9.33203125" style="62" customWidth="1"/>
    <col min="13857" max="13884" width="9.109375" style="62"/>
    <col min="13885" max="13885" width="64" style="62" customWidth="1"/>
    <col min="13886" max="13886" width="97.88671875" style="62" customWidth="1"/>
    <col min="13887" max="14080" width="9.109375" style="62"/>
    <col min="14081" max="14081" width="1.33203125" style="62" customWidth="1"/>
    <col min="14082" max="14082" width="44.88671875" style="62" customWidth="1"/>
    <col min="14083" max="14083" width="47.33203125" style="62" customWidth="1"/>
    <col min="14084" max="14084" width="8.109375" style="62" customWidth="1"/>
    <col min="14085" max="14085" width="8.33203125" style="62" customWidth="1"/>
    <col min="14086" max="14086" width="5.44140625" style="62" customWidth="1"/>
    <col min="14087" max="14087" width="8.5546875" style="62" customWidth="1"/>
    <col min="14088" max="14088" width="13.6640625" style="62" customWidth="1"/>
    <col min="14089" max="14089" width="15.6640625" style="62" customWidth="1"/>
    <col min="14090" max="14090" width="14.6640625" style="62" customWidth="1"/>
    <col min="14091" max="14091" width="15" style="62" customWidth="1"/>
    <col min="14092" max="14093" width="14.33203125" style="62" customWidth="1"/>
    <col min="14094" max="14094" width="0" style="62" hidden="1" customWidth="1"/>
    <col min="14095" max="14095" width="18.88671875" style="62" customWidth="1"/>
    <col min="14096" max="14108" width="8" style="62" customWidth="1"/>
    <col min="14109" max="14112" width="9.33203125" style="62" customWidth="1"/>
    <col min="14113" max="14140" width="9.109375" style="62"/>
    <col min="14141" max="14141" width="64" style="62" customWidth="1"/>
    <col min="14142" max="14142" width="97.88671875" style="62" customWidth="1"/>
    <col min="14143" max="14336" width="9.109375" style="62"/>
    <col min="14337" max="14337" width="1.33203125" style="62" customWidth="1"/>
    <col min="14338" max="14338" width="44.88671875" style="62" customWidth="1"/>
    <col min="14339" max="14339" width="47.33203125" style="62" customWidth="1"/>
    <col min="14340" max="14340" width="8.109375" style="62" customWidth="1"/>
    <col min="14341" max="14341" width="8.33203125" style="62" customWidth="1"/>
    <col min="14342" max="14342" width="5.44140625" style="62" customWidth="1"/>
    <col min="14343" max="14343" width="8.5546875" style="62" customWidth="1"/>
    <col min="14344" max="14344" width="13.6640625" style="62" customWidth="1"/>
    <col min="14345" max="14345" width="15.6640625" style="62" customWidth="1"/>
    <col min="14346" max="14346" width="14.6640625" style="62" customWidth="1"/>
    <col min="14347" max="14347" width="15" style="62" customWidth="1"/>
    <col min="14348" max="14349" width="14.33203125" style="62" customWidth="1"/>
    <col min="14350" max="14350" width="0" style="62" hidden="1" customWidth="1"/>
    <col min="14351" max="14351" width="18.88671875" style="62" customWidth="1"/>
    <col min="14352" max="14364" width="8" style="62" customWidth="1"/>
    <col min="14365" max="14368" width="9.33203125" style="62" customWidth="1"/>
    <col min="14369" max="14396" width="9.109375" style="62"/>
    <col min="14397" max="14397" width="64" style="62" customWidth="1"/>
    <col min="14398" max="14398" width="97.88671875" style="62" customWidth="1"/>
    <col min="14399" max="14592" width="9.109375" style="62"/>
    <col min="14593" max="14593" width="1.33203125" style="62" customWidth="1"/>
    <col min="14594" max="14594" width="44.88671875" style="62" customWidth="1"/>
    <col min="14595" max="14595" width="47.33203125" style="62" customWidth="1"/>
    <col min="14596" max="14596" width="8.109375" style="62" customWidth="1"/>
    <col min="14597" max="14597" width="8.33203125" style="62" customWidth="1"/>
    <col min="14598" max="14598" width="5.44140625" style="62" customWidth="1"/>
    <col min="14599" max="14599" width="8.5546875" style="62" customWidth="1"/>
    <col min="14600" max="14600" width="13.6640625" style="62" customWidth="1"/>
    <col min="14601" max="14601" width="15.6640625" style="62" customWidth="1"/>
    <col min="14602" max="14602" width="14.6640625" style="62" customWidth="1"/>
    <col min="14603" max="14603" width="15" style="62" customWidth="1"/>
    <col min="14604" max="14605" width="14.33203125" style="62" customWidth="1"/>
    <col min="14606" max="14606" width="0" style="62" hidden="1" customWidth="1"/>
    <col min="14607" max="14607" width="18.88671875" style="62" customWidth="1"/>
    <col min="14608" max="14620" width="8" style="62" customWidth="1"/>
    <col min="14621" max="14624" width="9.33203125" style="62" customWidth="1"/>
    <col min="14625" max="14652" width="9.109375" style="62"/>
    <col min="14653" max="14653" width="64" style="62" customWidth="1"/>
    <col min="14654" max="14654" width="97.88671875" style="62" customWidth="1"/>
    <col min="14655" max="14848" width="9.109375" style="62"/>
    <col min="14849" max="14849" width="1.33203125" style="62" customWidth="1"/>
    <col min="14850" max="14850" width="44.88671875" style="62" customWidth="1"/>
    <col min="14851" max="14851" width="47.33203125" style="62" customWidth="1"/>
    <col min="14852" max="14852" width="8.109375" style="62" customWidth="1"/>
    <col min="14853" max="14853" width="8.33203125" style="62" customWidth="1"/>
    <col min="14854" max="14854" width="5.44140625" style="62" customWidth="1"/>
    <col min="14855" max="14855" width="8.5546875" style="62" customWidth="1"/>
    <col min="14856" max="14856" width="13.6640625" style="62" customWidth="1"/>
    <col min="14857" max="14857" width="15.6640625" style="62" customWidth="1"/>
    <col min="14858" max="14858" width="14.6640625" style="62" customWidth="1"/>
    <col min="14859" max="14859" width="15" style="62" customWidth="1"/>
    <col min="14860" max="14861" width="14.33203125" style="62" customWidth="1"/>
    <col min="14862" max="14862" width="0" style="62" hidden="1" customWidth="1"/>
    <col min="14863" max="14863" width="18.88671875" style="62" customWidth="1"/>
    <col min="14864" max="14876" width="8" style="62" customWidth="1"/>
    <col min="14877" max="14880" width="9.33203125" style="62" customWidth="1"/>
    <col min="14881" max="14908" width="9.109375" style="62"/>
    <col min="14909" max="14909" width="64" style="62" customWidth="1"/>
    <col min="14910" max="14910" width="97.88671875" style="62" customWidth="1"/>
    <col min="14911" max="15104" width="9.109375" style="62"/>
    <col min="15105" max="15105" width="1.33203125" style="62" customWidth="1"/>
    <col min="15106" max="15106" width="44.88671875" style="62" customWidth="1"/>
    <col min="15107" max="15107" width="47.33203125" style="62" customWidth="1"/>
    <col min="15108" max="15108" width="8.109375" style="62" customWidth="1"/>
    <col min="15109" max="15109" width="8.33203125" style="62" customWidth="1"/>
    <col min="15110" max="15110" width="5.44140625" style="62" customWidth="1"/>
    <col min="15111" max="15111" width="8.5546875" style="62" customWidth="1"/>
    <col min="15112" max="15112" width="13.6640625" style="62" customWidth="1"/>
    <col min="15113" max="15113" width="15.6640625" style="62" customWidth="1"/>
    <col min="15114" max="15114" width="14.6640625" style="62" customWidth="1"/>
    <col min="15115" max="15115" width="15" style="62" customWidth="1"/>
    <col min="15116" max="15117" width="14.33203125" style="62" customWidth="1"/>
    <col min="15118" max="15118" width="0" style="62" hidden="1" customWidth="1"/>
    <col min="15119" max="15119" width="18.88671875" style="62" customWidth="1"/>
    <col min="15120" max="15132" width="8" style="62" customWidth="1"/>
    <col min="15133" max="15136" width="9.33203125" style="62" customWidth="1"/>
    <col min="15137" max="15164" width="9.109375" style="62"/>
    <col min="15165" max="15165" width="64" style="62" customWidth="1"/>
    <col min="15166" max="15166" width="97.88671875" style="62" customWidth="1"/>
    <col min="15167" max="15360" width="9.109375" style="62"/>
    <col min="15361" max="15361" width="1.33203125" style="62" customWidth="1"/>
    <col min="15362" max="15362" width="44.88671875" style="62" customWidth="1"/>
    <col min="15363" max="15363" width="47.33203125" style="62" customWidth="1"/>
    <col min="15364" max="15364" width="8.109375" style="62" customWidth="1"/>
    <col min="15365" max="15365" width="8.33203125" style="62" customWidth="1"/>
    <col min="15366" max="15366" width="5.44140625" style="62" customWidth="1"/>
    <col min="15367" max="15367" width="8.5546875" style="62" customWidth="1"/>
    <col min="15368" max="15368" width="13.6640625" style="62" customWidth="1"/>
    <col min="15369" max="15369" width="15.6640625" style="62" customWidth="1"/>
    <col min="15370" max="15370" width="14.6640625" style="62" customWidth="1"/>
    <col min="15371" max="15371" width="15" style="62" customWidth="1"/>
    <col min="15372" max="15373" width="14.33203125" style="62" customWidth="1"/>
    <col min="15374" max="15374" width="0" style="62" hidden="1" customWidth="1"/>
    <col min="15375" max="15375" width="18.88671875" style="62" customWidth="1"/>
    <col min="15376" max="15388" width="8" style="62" customWidth="1"/>
    <col min="15389" max="15392" width="9.33203125" style="62" customWidth="1"/>
    <col min="15393" max="15420" width="9.109375" style="62"/>
    <col min="15421" max="15421" width="64" style="62" customWidth="1"/>
    <col min="15422" max="15422" width="97.88671875" style="62" customWidth="1"/>
    <col min="15423" max="15616" width="9.109375" style="62"/>
    <col min="15617" max="15617" width="1.33203125" style="62" customWidth="1"/>
    <col min="15618" max="15618" width="44.88671875" style="62" customWidth="1"/>
    <col min="15619" max="15619" width="47.33203125" style="62" customWidth="1"/>
    <col min="15620" max="15620" width="8.109375" style="62" customWidth="1"/>
    <col min="15621" max="15621" width="8.33203125" style="62" customWidth="1"/>
    <col min="15622" max="15622" width="5.44140625" style="62" customWidth="1"/>
    <col min="15623" max="15623" width="8.5546875" style="62" customWidth="1"/>
    <col min="15624" max="15624" width="13.6640625" style="62" customWidth="1"/>
    <col min="15625" max="15625" width="15.6640625" style="62" customWidth="1"/>
    <col min="15626" max="15626" width="14.6640625" style="62" customWidth="1"/>
    <col min="15627" max="15627" width="15" style="62" customWidth="1"/>
    <col min="15628" max="15629" width="14.33203125" style="62" customWidth="1"/>
    <col min="15630" max="15630" width="0" style="62" hidden="1" customWidth="1"/>
    <col min="15631" max="15631" width="18.88671875" style="62" customWidth="1"/>
    <col min="15632" max="15644" width="8" style="62" customWidth="1"/>
    <col min="15645" max="15648" width="9.33203125" style="62" customWidth="1"/>
    <col min="15649" max="15676" width="9.109375" style="62"/>
    <col min="15677" max="15677" width="64" style="62" customWidth="1"/>
    <col min="15678" max="15678" width="97.88671875" style="62" customWidth="1"/>
    <col min="15679" max="15872" width="9.109375" style="62"/>
    <col min="15873" max="15873" width="1.33203125" style="62" customWidth="1"/>
    <col min="15874" max="15874" width="44.88671875" style="62" customWidth="1"/>
    <col min="15875" max="15875" width="47.33203125" style="62" customWidth="1"/>
    <col min="15876" max="15876" width="8.109375" style="62" customWidth="1"/>
    <col min="15877" max="15877" width="8.33203125" style="62" customWidth="1"/>
    <col min="15878" max="15878" width="5.44140625" style="62" customWidth="1"/>
    <col min="15879" max="15879" width="8.5546875" style="62" customWidth="1"/>
    <col min="15880" max="15880" width="13.6640625" style="62" customWidth="1"/>
    <col min="15881" max="15881" width="15.6640625" style="62" customWidth="1"/>
    <col min="15882" max="15882" width="14.6640625" style="62" customWidth="1"/>
    <col min="15883" max="15883" width="15" style="62" customWidth="1"/>
    <col min="15884" max="15885" width="14.33203125" style="62" customWidth="1"/>
    <col min="15886" max="15886" width="0" style="62" hidden="1" customWidth="1"/>
    <col min="15887" max="15887" width="18.88671875" style="62" customWidth="1"/>
    <col min="15888" max="15900" width="8" style="62" customWidth="1"/>
    <col min="15901" max="15904" width="9.33203125" style="62" customWidth="1"/>
    <col min="15905" max="15932" width="9.109375" style="62"/>
    <col min="15933" max="15933" width="64" style="62" customWidth="1"/>
    <col min="15934" max="15934" width="97.88671875" style="62" customWidth="1"/>
    <col min="15935" max="16128" width="9.109375" style="62"/>
    <col min="16129" max="16129" width="1.33203125" style="62" customWidth="1"/>
    <col min="16130" max="16130" width="44.88671875" style="62" customWidth="1"/>
    <col min="16131" max="16131" width="47.33203125" style="62" customWidth="1"/>
    <col min="16132" max="16132" width="8.109375" style="62" customWidth="1"/>
    <col min="16133" max="16133" width="8.33203125" style="62" customWidth="1"/>
    <col min="16134" max="16134" width="5.44140625" style="62" customWidth="1"/>
    <col min="16135" max="16135" width="8.5546875" style="62" customWidth="1"/>
    <col min="16136" max="16136" width="13.6640625" style="62" customWidth="1"/>
    <col min="16137" max="16137" width="15.6640625" style="62" customWidth="1"/>
    <col min="16138" max="16138" width="14.6640625" style="62" customWidth="1"/>
    <col min="16139" max="16139" width="15" style="62" customWidth="1"/>
    <col min="16140" max="16141" width="14.33203125" style="62" customWidth="1"/>
    <col min="16142" max="16142" width="0" style="62" hidden="1" customWidth="1"/>
    <col min="16143" max="16143" width="18.88671875" style="62" customWidth="1"/>
    <col min="16144" max="16156" width="8" style="62" customWidth="1"/>
    <col min="16157" max="16160" width="9.33203125" style="62" customWidth="1"/>
    <col min="16161" max="16188" width="9.109375" style="62"/>
    <col min="16189" max="16189" width="64" style="62" customWidth="1"/>
    <col min="16190" max="16190" width="97.88671875" style="62" customWidth="1"/>
    <col min="16191" max="16384" width="9.109375" style="62"/>
  </cols>
  <sheetData>
    <row r="1" spans="1:62" ht="4.5" customHeight="1" thickTop="1" thickBot="1" x14ac:dyDescent="0.35">
      <c r="A1" s="153"/>
      <c r="B1" s="154"/>
      <c r="C1" s="154"/>
      <c r="D1" s="155"/>
      <c r="E1" s="155"/>
      <c r="F1" s="155"/>
      <c r="G1" s="156"/>
      <c r="H1" s="156"/>
      <c r="I1" s="156"/>
      <c r="J1" s="156"/>
      <c r="K1" s="156"/>
      <c r="L1" s="156"/>
      <c r="M1" s="156"/>
      <c r="N1" s="157"/>
      <c r="BI1" s="63" t="s">
        <v>198</v>
      </c>
      <c r="BJ1" s="64" t="s">
        <v>199</v>
      </c>
    </row>
    <row r="2" spans="1:62" ht="32.25" customHeight="1" x14ac:dyDescent="0.3">
      <c r="A2" s="158"/>
      <c r="B2" s="392" t="s">
        <v>442</v>
      </c>
      <c r="C2" s="392"/>
      <c r="D2" s="392"/>
      <c r="E2" s="392"/>
      <c r="F2" s="392"/>
      <c r="G2" s="392"/>
      <c r="H2" s="392"/>
      <c r="I2" s="392"/>
      <c r="J2" s="392"/>
      <c r="K2" s="392"/>
      <c r="L2" s="392"/>
      <c r="M2" s="392"/>
      <c r="N2" s="159"/>
      <c r="BI2" s="160"/>
      <c r="BJ2" s="161"/>
    </row>
    <row r="3" spans="1:62" ht="9" customHeight="1" thickBot="1" x14ac:dyDescent="0.35">
      <c r="A3" s="158"/>
      <c r="B3" s="162"/>
      <c r="C3" s="71"/>
      <c r="D3" s="163"/>
      <c r="E3" s="163"/>
      <c r="F3" s="163"/>
      <c r="G3" s="60"/>
      <c r="H3" s="60"/>
      <c r="I3" s="60"/>
      <c r="J3" s="60"/>
      <c r="K3" s="60"/>
      <c r="L3" s="60"/>
      <c r="M3" s="60"/>
      <c r="N3" s="159"/>
      <c r="BI3" s="160"/>
      <c r="BJ3" s="161"/>
    </row>
    <row r="4" spans="1:62" ht="8.25" customHeight="1" thickBot="1" x14ac:dyDescent="0.35">
      <c r="A4" s="158"/>
      <c r="B4" s="71"/>
      <c r="C4" s="71"/>
      <c r="D4" s="163"/>
      <c r="E4" s="163"/>
      <c r="F4" s="163"/>
      <c r="G4" s="60"/>
      <c r="H4" s="60"/>
      <c r="I4" s="60"/>
      <c r="J4" s="60"/>
      <c r="K4" s="60"/>
      <c r="L4" s="60"/>
      <c r="M4" s="60"/>
      <c r="N4" s="159"/>
      <c r="BI4" s="63" t="s">
        <v>198</v>
      </c>
      <c r="BJ4" s="64" t="s">
        <v>199</v>
      </c>
    </row>
    <row r="5" spans="1:62" ht="25.5" customHeight="1" x14ac:dyDescent="0.3">
      <c r="A5" s="158"/>
      <c r="B5" s="164" t="s">
        <v>200</v>
      </c>
      <c r="C5" s="165" t="s">
        <v>342</v>
      </c>
      <c r="D5" s="163"/>
      <c r="E5" s="163"/>
      <c r="F5" s="163"/>
      <c r="G5" s="163"/>
      <c r="H5" s="163"/>
      <c r="I5" s="163"/>
      <c r="J5" s="60"/>
      <c r="K5" s="60"/>
      <c r="L5" s="60"/>
      <c r="M5" s="60"/>
      <c r="N5" s="159"/>
      <c r="BI5" s="67" t="s">
        <v>202</v>
      </c>
      <c r="BJ5" s="68" t="s">
        <v>203</v>
      </c>
    </row>
    <row r="6" spans="1:62" ht="25.5" customHeight="1" x14ac:dyDescent="0.3">
      <c r="A6" s="158"/>
      <c r="B6" s="164" t="s">
        <v>204</v>
      </c>
      <c r="C6" s="165" t="s">
        <v>444</v>
      </c>
      <c r="D6" s="163"/>
      <c r="E6" s="163"/>
      <c r="F6" s="163"/>
      <c r="G6" s="163"/>
      <c r="H6" s="163"/>
      <c r="I6" s="163"/>
      <c r="J6" s="60"/>
      <c r="K6" s="60"/>
      <c r="L6" s="65" t="s">
        <v>201</v>
      </c>
      <c r="M6" s="166">
        <v>2019</v>
      </c>
      <c r="N6" s="159"/>
      <c r="BI6" s="69" t="s">
        <v>205</v>
      </c>
      <c r="BJ6" s="70" t="s">
        <v>206</v>
      </c>
    </row>
    <row r="7" spans="1:62" ht="25.5" customHeight="1" thickBot="1" x14ac:dyDescent="0.35">
      <c r="A7" s="158"/>
      <c r="B7" s="164" t="s">
        <v>445</v>
      </c>
      <c r="C7" s="165" t="s">
        <v>446</v>
      </c>
      <c r="D7" s="60"/>
      <c r="E7" s="60"/>
      <c r="F7" s="60"/>
      <c r="G7" s="60"/>
      <c r="H7" s="60"/>
      <c r="I7" s="60"/>
      <c r="J7" s="60"/>
      <c r="K7" s="60"/>
      <c r="L7" s="60"/>
      <c r="M7" s="60"/>
      <c r="N7" s="159"/>
      <c r="BI7" s="69" t="s">
        <v>208</v>
      </c>
      <c r="BJ7" s="70" t="s">
        <v>209</v>
      </c>
    </row>
    <row r="8" spans="1:62" ht="14.25" customHeight="1" thickBot="1" x14ac:dyDescent="0.35">
      <c r="A8" s="222"/>
      <c r="B8" s="164"/>
      <c r="C8" s="71"/>
      <c r="D8" s="60"/>
      <c r="E8" s="60"/>
      <c r="F8" s="60"/>
      <c r="G8" s="60"/>
      <c r="H8" s="60"/>
      <c r="I8" s="60"/>
      <c r="J8" s="60"/>
      <c r="K8" s="60"/>
      <c r="L8" s="60"/>
      <c r="M8" s="60"/>
      <c r="N8" s="159"/>
      <c r="BI8" s="63" t="s">
        <v>198</v>
      </c>
      <c r="BJ8" s="64" t="s">
        <v>199</v>
      </c>
    </row>
    <row r="9" spans="1:62" s="167" customFormat="1" ht="56.25" customHeight="1" x14ac:dyDescent="0.25">
      <c r="A9" s="158"/>
      <c r="B9" s="393" t="s">
        <v>384</v>
      </c>
      <c r="C9" s="393"/>
      <c r="D9" s="393" t="s">
        <v>385</v>
      </c>
      <c r="E9" s="393"/>
      <c r="F9" s="393"/>
      <c r="G9" s="393"/>
      <c r="H9" s="393"/>
      <c r="I9" s="393"/>
      <c r="J9" s="394"/>
      <c r="K9" s="394"/>
      <c r="L9" s="394"/>
      <c r="M9" s="394"/>
      <c r="N9" s="159"/>
    </row>
    <row r="10" spans="1:62" ht="6.75" customHeight="1" x14ac:dyDescent="0.3">
      <c r="A10" s="158"/>
      <c r="B10" s="71"/>
      <c r="C10" s="71"/>
      <c r="D10" s="72"/>
      <c r="E10" s="163"/>
      <c r="F10" s="163"/>
      <c r="G10" s="163"/>
      <c r="H10" s="163"/>
      <c r="I10" s="163"/>
      <c r="J10" s="60"/>
      <c r="K10" s="60"/>
      <c r="L10" s="60"/>
      <c r="M10" s="60"/>
      <c r="N10" s="159"/>
      <c r="BI10" s="69" t="s">
        <v>210</v>
      </c>
      <c r="BJ10" s="70" t="s">
        <v>211</v>
      </c>
    </row>
    <row r="11" spans="1:62" ht="6" customHeight="1" x14ac:dyDescent="0.3">
      <c r="A11" s="158"/>
      <c r="B11" s="72"/>
      <c r="C11" s="72"/>
      <c r="D11" s="72"/>
      <c r="E11" s="72"/>
      <c r="F11" s="72"/>
      <c r="G11" s="72"/>
      <c r="H11" s="72"/>
      <c r="I11" s="72"/>
      <c r="J11" s="72"/>
      <c r="K11" s="72"/>
      <c r="L11" s="72"/>
      <c r="M11" s="72"/>
      <c r="N11" s="159"/>
      <c r="BI11" s="69"/>
      <c r="BJ11" s="70"/>
    </row>
    <row r="12" spans="1:62" ht="22.5" customHeight="1" x14ac:dyDescent="0.3">
      <c r="A12" s="158"/>
      <c r="B12" s="389" t="s">
        <v>386</v>
      </c>
      <c r="C12" s="389"/>
      <c r="D12" s="386" t="s">
        <v>387</v>
      </c>
      <c r="E12" s="386" t="s">
        <v>388</v>
      </c>
      <c r="F12" s="386" t="s">
        <v>389</v>
      </c>
      <c r="G12" s="387" t="s">
        <v>390</v>
      </c>
      <c r="H12" s="383" t="s">
        <v>391</v>
      </c>
      <c r="I12" s="383"/>
      <c r="J12" s="383"/>
      <c r="K12" s="383"/>
      <c r="L12" s="383"/>
      <c r="M12" s="377" t="s">
        <v>392</v>
      </c>
      <c r="N12" s="159"/>
      <c r="BI12" s="69" t="s">
        <v>213</v>
      </c>
      <c r="BJ12" s="70" t="s">
        <v>214</v>
      </c>
    </row>
    <row r="13" spans="1:62" ht="12" customHeight="1" x14ac:dyDescent="0.3">
      <c r="A13" s="158"/>
      <c r="B13" s="389"/>
      <c r="C13" s="389"/>
      <c r="D13" s="386"/>
      <c r="E13" s="386"/>
      <c r="F13" s="386"/>
      <c r="G13" s="387"/>
      <c r="H13" s="168">
        <v>1</v>
      </c>
      <c r="I13" s="168">
        <v>2</v>
      </c>
      <c r="J13" s="168">
        <v>3</v>
      </c>
      <c r="K13" s="168">
        <v>4</v>
      </c>
      <c r="L13" s="168">
        <v>5</v>
      </c>
      <c r="M13" s="377"/>
      <c r="N13" s="159"/>
      <c r="BI13" s="69" t="s">
        <v>215</v>
      </c>
      <c r="BJ13" s="70" t="s">
        <v>216</v>
      </c>
    </row>
    <row r="14" spans="1:62" ht="18" customHeight="1" x14ac:dyDescent="0.3">
      <c r="A14" s="158"/>
      <c r="B14" s="389"/>
      <c r="C14" s="389"/>
      <c r="D14" s="386"/>
      <c r="E14" s="386"/>
      <c r="F14" s="386"/>
      <c r="G14" s="387"/>
      <c r="H14" s="169" t="s">
        <v>354</v>
      </c>
      <c r="I14" s="169" t="s">
        <v>355</v>
      </c>
      <c r="J14" s="170" t="s">
        <v>356</v>
      </c>
      <c r="K14" s="170" t="s">
        <v>393</v>
      </c>
      <c r="L14" s="170" t="s">
        <v>394</v>
      </c>
      <c r="M14" s="377"/>
      <c r="N14" s="159"/>
      <c r="BI14" s="69" t="s">
        <v>219</v>
      </c>
      <c r="BJ14" s="70" t="s">
        <v>220</v>
      </c>
    </row>
    <row r="15" spans="1:62" ht="40.5" customHeight="1" x14ac:dyDescent="0.3">
      <c r="A15" s="158"/>
      <c r="B15" s="171" t="s">
        <v>224</v>
      </c>
      <c r="C15" s="171" t="s">
        <v>225</v>
      </c>
      <c r="D15" s="386"/>
      <c r="E15" s="386"/>
      <c r="F15" s="386"/>
      <c r="G15" s="387"/>
      <c r="H15" s="172" t="s">
        <v>68</v>
      </c>
      <c r="I15" s="172" t="s">
        <v>69</v>
      </c>
      <c r="J15" s="172" t="s">
        <v>365</v>
      </c>
      <c r="K15" s="172" t="s">
        <v>366</v>
      </c>
      <c r="L15" s="172" t="s">
        <v>367</v>
      </c>
      <c r="M15" s="377"/>
      <c r="N15" s="159"/>
      <c r="BI15" s="69" t="s">
        <v>227</v>
      </c>
      <c r="BJ15" s="70" t="s">
        <v>228</v>
      </c>
    </row>
    <row r="16" spans="1:62" ht="54.75" customHeight="1" x14ac:dyDescent="0.3">
      <c r="A16" s="158"/>
      <c r="B16" s="173" t="str">
        <f>'1'!E13</f>
        <v>Ciclo della Programmazione: corretta gestione e programmazione delle risorse finanziarie dell'ente al fine di garantire la qualità dei servizi svolti e il rispetto dei piani e dei programmi della politica</v>
      </c>
      <c r="C16" s="173" t="s">
        <v>443</v>
      </c>
      <c r="D16" s="174">
        <v>10.8</v>
      </c>
      <c r="E16" s="175">
        <f>(D16/D$32)*60</f>
        <v>11.408450704225354</v>
      </c>
      <c r="F16" s="174">
        <f>G16/100</f>
        <v>0</v>
      </c>
      <c r="G16" s="176"/>
      <c r="H16" s="177" t="str">
        <f t="shared" ref="H16:H30" si="0">IF($F16&lt;=0.2,IF($F16&gt;=0,"x",""),"")</f>
        <v>x</v>
      </c>
      <c r="I16" s="177" t="str">
        <f>IF(F16&lt;=0.5,IF(F16&gt;=0.21,"x",""),"")</f>
        <v/>
      </c>
      <c r="J16" s="177" t="str">
        <f>IF(F16&lt;=0.7,IF(F16&gt;=0.51,"x",""),"")</f>
        <v/>
      </c>
      <c r="K16" s="177" t="str">
        <f>IF(F16&lt;=0.9,IF(F16&gt;=0.71,"x",""),"")</f>
        <v/>
      </c>
      <c r="L16" s="177" t="str">
        <f>IF(F16&lt;=1,IF(F16&gt;0.9,"x",""),"")</f>
        <v/>
      </c>
      <c r="M16" s="178"/>
      <c r="N16" s="159"/>
      <c r="O16" s="391"/>
      <c r="P16" s="77"/>
      <c r="Q16" s="77"/>
      <c r="R16" s="76"/>
      <c r="S16" s="76"/>
      <c r="T16" s="76"/>
      <c r="U16" s="76"/>
      <c r="V16" s="76"/>
      <c r="W16" s="76"/>
      <c r="X16" s="76"/>
      <c r="Y16" s="76"/>
      <c r="Z16" s="76"/>
      <c r="AA16" s="76"/>
      <c r="AB16" s="76"/>
      <c r="AC16" s="76"/>
      <c r="AD16" s="76"/>
      <c r="AE16" s="76"/>
      <c r="AF16" s="76"/>
      <c r="AG16" s="76"/>
      <c r="AH16" s="76"/>
      <c r="AI16" s="76"/>
      <c r="AJ16" s="76"/>
      <c r="AK16" s="76"/>
      <c r="AL16" s="76"/>
      <c r="AM16" s="76"/>
      <c r="AN16" s="78"/>
      <c r="BI16" s="69" t="s">
        <v>229</v>
      </c>
      <c r="BJ16" s="70" t="s">
        <v>230</v>
      </c>
    </row>
    <row r="17" spans="1:62" ht="50.25" customHeight="1" x14ac:dyDescent="0.3">
      <c r="A17" s="158"/>
      <c r="B17" s="173" t="str">
        <f>'2'!E13</f>
        <v>Funzionalità organizzativa: garantire il funzionamento dell'organizzazione finalizzato alla gestione dei servizi in una logica di efficienza e l'efficacia dell'azione amministrativa</v>
      </c>
      <c r="C17" s="173" t="s">
        <v>443</v>
      </c>
      <c r="D17" s="174">
        <v>8</v>
      </c>
      <c r="E17" s="175">
        <f t="shared" ref="E17:E30" si="1">(D17/D$32)*60</f>
        <v>8.4507042253521139</v>
      </c>
      <c r="F17" s="174">
        <f t="shared" ref="F17:F30" si="2">G17/100</f>
        <v>0</v>
      </c>
      <c r="G17" s="176"/>
      <c r="H17" s="177" t="str">
        <f t="shared" si="0"/>
        <v>x</v>
      </c>
      <c r="I17" s="177" t="str">
        <f t="shared" ref="I17:I30" si="3">IF(F17&lt;=0.5,IF(F17&gt;=0.21,"x",""),"")</f>
        <v/>
      </c>
      <c r="J17" s="177" t="str">
        <f t="shared" ref="J17:J30" si="4">IF(F17&lt;=0.7,IF(F17&gt;=0.51,"x",""),"")</f>
        <v/>
      </c>
      <c r="K17" s="177" t="str">
        <f t="shared" ref="K17:K30" si="5">IF(F17&lt;=0.9,IF(F17&gt;=0.71,"x",""),"")</f>
        <v/>
      </c>
      <c r="L17" s="177" t="str">
        <f t="shared" ref="L17:L30" si="6">IF(F17&lt;=1,IF(F17&gt;0.9,"x",""),"")</f>
        <v/>
      </c>
      <c r="M17" s="178"/>
      <c r="N17" s="159"/>
      <c r="O17" s="391"/>
      <c r="BI17" s="69" t="s">
        <v>395</v>
      </c>
      <c r="BJ17" s="70" t="s">
        <v>396</v>
      </c>
    </row>
    <row r="18" spans="1:62" ht="45.75" customHeight="1" x14ac:dyDescent="0.3">
      <c r="A18" s="158"/>
      <c r="B18" s="173" t="str">
        <f>'3'!E13</f>
        <v>Risorse umane: garantire una corretta gestione del personale, secondo principi di legalità, equità e di riconoscimento del merito</v>
      </c>
      <c r="C18" s="173" t="s">
        <v>443</v>
      </c>
      <c r="D18" s="174">
        <v>7</v>
      </c>
      <c r="E18" s="175">
        <f t="shared" si="1"/>
        <v>7.394366197183099</v>
      </c>
      <c r="F18" s="174">
        <f t="shared" si="2"/>
        <v>0</v>
      </c>
      <c r="G18" s="176"/>
      <c r="H18" s="177" t="str">
        <f t="shared" si="0"/>
        <v>x</v>
      </c>
      <c r="I18" s="177" t="str">
        <f t="shared" si="3"/>
        <v/>
      </c>
      <c r="J18" s="177" t="str">
        <f t="shared" si="4"/>
        <v/>
      </c>
      <c r="K18" s="177" t="str">
        <f t="shared" si="5"/>
        <v/>
      </c>
      <c r="L18" s="177" t="str">
        <f t="shared" si="6"/>
        <v/>
      </c>
      <c r="M18" s="178"/>
      <c r="N18" s="159"/>
      <c r="O18" s="391"/>
      <c r="BI18" s="69" t="s">
        <v>397</v>
      </c>
      <c r="BJ18" s="70" t="s">
        <v>398</v>
      </c>
    </row>
    <row r="19" spans="1:62" ht="56.25" customHeight="1" x14ac:dyDescent="0.3">
      <c r="A19" s="158"/>
      <c r="B19" s="173" t="str">
        <f>'4'!E13</f>
        <v>Gestione dei servizi a contatto con il pubblico: garantire la soddisfazione dell'utenza e la pronta risposta alle istanze presentate</v>
      </c>
      <c r="C19" s="173" t="s">
        <v>443</v>
      </c>
      <c r="D19" s="174">
        <v>9</v>
      </c>
      <c r="E19" s="175">
        <f t="shared" si="1"/>
        <v>9.5070422535211279</v>
      </c>
      <c r="F19" s="174">
        <f t="shared" si="2"/>
        <v>0</v>
      </c>
      <c r="G19" s="176"/>
      <c r="H19" s="177" t="str">
        <f t="shared" si="0"/>
        <v>x</v>
      </c>
      <c r="I19" s="177" t="str">
        <f t="shared" si="3"/>
        <v/>
      </c>
      <c r="J19" s="177" t="str">
        <f t="shared" si="4"/>
        <v/>
      </c>
      <c r="K19" s="177" t="str">
        <f t="shared" si="5"/>
        <v/>
      </c>
      <c r="L19" s="177" t="str">
        <f t="shared" si="6"/>
        <v/>
      </c>
      <c r="M19" s="178"/>
      <c r="N19" s="159"/>
      <c r="O19" s="179"/>
      <c r="BI19" s="69" t="s">
        <v>399</v>
      </c>
      <c r="BJ19" s="70" t="s">
        <v>400</v>
      </c>
    </row>
    <row r="20" spans="1:62" ht="60" customHeight="1" x14ac:dyDescent="0.3">
      <c r="A20" s="158"/>
      <c r="B20" s="173" t="str">
        <f>'5'!E13</f>
        <v>Trasparenza e Anticorruzione: attuazione delle misure previste dalla normativa e dal PTPCT dell'ente in materia di trasparenza e anticorruzione</v>
      </c>
      <c r="C20" s="173" t="s">
        <v>443</v>
      </c>
      <c r="D20" s="174">
        <v>10</v>
      </c>
      <c r="E20" s="175">
        <f t="shared" si="1"/>
        <v>10.563380281690142</v>
      </c>
      <c r="F20" s="174">
        <f t="shared" si="2"/>
        <v>0</v>
      </c>
      <c r="G20" s="176"/>
      <c r="H20" s="177" t="str">
        <f t="shared" si="0"/>
        <v>x</v>
      </c>
      <c r="I20" s="177" t="str">
        <f t="shared" si="3"/>
        <v/>
      </c>
      <c r="J20" s="177" t="str">
        <f t="shared" si="4"/>
        <v/>
      </c>
      <c r="K20" s="177" t="str">
        <f t="shared" si="5"/>
        <v/>
      </c>
      <c r="L20" s="177" t="str">
        <f t="shared" si="6"/>
        <v/>
      </c>
      <c r="M20" s="178"/>
      <c r="N20" s="159"/>
      <c r="O20" s="62" t="str">
        <f>IF(G16&gt;76&lt;100,1,"")</f>
        <v/>
      </c>
      <c r="BI20" s="69" t="s">
        <v>401</v>
      </c>
      <c r="BJ20" s="70" t="s">
        <v>402</v>
      </c>
    </row>
    <row r="21" spans="1:62" ht="81" customHeight="1" x14ac:dyDescent="0.3">
      <c r="A21" s="158"/>
      <c r="B21" s="173"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C21" s="173" t="s">
        <v>443</v>
      </c>
      <c r="D21" s="174">
        <v>7</v>
      </c>
      <c r="E21" s="175">
        <f t="shared" si="1"/>
        <v>7.394366197183099</v>
      </c>
      <c r="F21" s="174">
        <f t="shared" si="2"/>
        <v>0</v>
      </c>
      <c r="G21" s="176"/>
      <c r="H21" s="177" t="str">
        <f t="shared" si="0"/>
        <v>x</v>
      </c>
      <c r="I21" s="177" t="str">
        <f t="shared" si="3"/>
        <v/>
      </c>
      <c r="J21" s="177" t="str">
        <f t="shared" si="4"/>
        <v/>
      </c>
      <c r="K21" s="177" t="str">
        <f t="shared" si="5"/>
        <v/>
      </c>
      <c r="L21" s="177" t="str">
        <f t="shared" si="6"/>
        <v/>
      </c>
      <c r="M21" s="178"/>
      <c r="N21" s="159"/>
      <c r="BI21" s="69" t="s">
        <v>403</v>
      </c>
      <c r="BJ21" s="70" t="s">
        <v>404</v>
      </c>
    </row>
    <row r="22" spans="1:62" ht="87" customHeight="1" x14ac:dyDescent="0.3">
      <c r="A22" s="158"/>
      <c r="B22" s="173"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C22" s="173" t="s">
        <v>443</v>
      </c>
      <c r="D22" s="174">
        <v>5</v>
      </c>
      <c r="E22" s="175">
        <f t="shared" si="1"/>
        <v>5.2816901408450709</v>
      </c>
      <c r="F22" s="174">
        <f t="shared" si="2"/>
        <v>0</v>
      </c>
      <c r="G22" s="176"/>
      <c r="H22" s="177" t="str">
        <f t="shared" si="0"/>
        <v>x</v>
      </c>
      <c r="I22" s="177" t="str">
        <f t="shared" si="3"/>
        <v/>
      </c>
      <c r="J22" s="177" t="str">
        <f t="shared" si="4"/>
        <v/>
      </c>
      <c r="K22" s="177" t="str">
        <f t="shared" si="5"/>
        <v/>
      </c>
      <c r="L22" s="177" t="str">
        <f t="shared" si="6"/>
        <v/>
      </c>
      <c r="M22" s="178"/>
      <c r="N22" s="159"/>
      <c r="O22" s="76"/>
      <c r="P22" s="77"/>
      <c r="Q22" s="77"/>
      <c r="R22" s="76"/>
      <c r="S22" s="76"/>
      <c r="T22" s="76"/>
      <c r="U22" s="76"/>
      <c r="V22" s="76"/>
      <c r="W22" s="76"/>
      <c r="X22" s="76"/>
      <c r="Y22" s="76"/>
      <c r="Z22" s="76"/>
      <c r="AA22" s="76"/>
      <c r="AB22" s="76"/>
      <c r="AC22" s="76"/>
      <c r="AD22" s="76"/>
      <c r="AE22" s="76"/>
      <c r="AF22" s="76"/>
      <c r="AG22" s="76"/>
      <c r="AH22" s="76"/>
      <c r="AI22" s="76"/>
      <c r="AJ22" s="76"/>
      <c r="AK22" s="76"/>
      <c r="AL22" s="76"/>
      <c r="AM22" s="76"/>
      <c r="AN22" s="78"/>
      <c r="BI22" s="69" t="s">
        <v>405</v>
      </c>
      <c r="BJ22" s="70" t="s">
        <v>406</v>
      </c>
    </row>
    <row r="23" spans="1:62" ht="26.25" hidden="1" customHeight="1" x14ac:dyDescent="0.3">
      <c r="A23" s="158"/>
      <c r="B23" s="173"/>
      <c r="C23" s="173"/>
      <c r="D23" s="174"/>
      <c r="E23" s="175">
        <f t="shared" si="1"/>
        <v>0</v>
      </c>
      <c r="F23" s="174">
        <f t="shared" si="2"/>
        <v>0</v>
      </c>
      <c r="G23" s="176"/>
      <c r="H23" s="177" t="str">
        <f t="shared" si="0"/>
        <v>x</v>
      </c>
      <c r="I23" s="177" t="str">
        <f t="shared" si="3"/>
        <v/>
      </c>
      <c r="J23" s="177" t="str">
        <f t="shared" si="4"/>
        <v/>
      </c>
      <c r="K23" s="177" t="str">
        <f t="shared" si="5"/>
        <v/>
      </c>
      <c r="L23" s="177" t="str">
        <f t="shared" si="6"/>
        <v/>
      </c>
      <c r="M23" s="178"/>
      <c r="N23" s="159"/>
      <c r="BI23" s="69" t="s">
        <v>407</v>
      </c>
      <c r="BJ23" s="70" t="s">
        <v>408</v>
      </c>
    </row>
    <row r="24" spans="1:62" ht="26.25" hidden="1" customHeight="1" thickBot="1" x14ac:dyDescent="0.35">
      <c r="A24" s="158"/>
      <c r="B24" s="173"/>
      <c r="C24" s="173"/>
      <c r="D24" s="174"/>
      <c r="E24" s="175">
        <f t="shared" si="1"/>
        <v>0</v>
      </c>
      <c r="F24" s="174">
        <f t="shared" si="2"/>
        <v>0</v>
      </c>
      <c r="G24" s="176"/>
      <c r="H24" s="177" t="str">
        <f t="shared" si="0"/>
        <v>x</v>
      </c>
      <c r="I24" s="177" t="str">
        <f t="shared" si="3"/>
        <v/>
      </c>
      <c r="J24" s="177" t="str">
        <f t="shared" si="4"/>
        <v/>
      </c>
      <c r="K24" s="177" t="str">
        <f t="shared" si="5"/>
        <v/>
      </c>
      <c r="L24" s="177" t="str">
        <f t="shared" si="6"/>
        <v/>
      </c>
      <c r="M24" s="178"/>
      <c r="N24" s="159"/>
      <c r="O24" s="62" t="str">
        <f>IF(G22&gt;76&lt;100,1,"")</f>
        <v/>
      </c>
      <c r="BI24" s="180" t="s">
        <v>409</v>
      </c>
      <c r="BJ24" s="181" t="s">
        <v>410</v>
      </c>
    </row>
    <row r="25" spans="1:62" ht="26.25" hidden="1" customHeight="1" thickBot="1" x14ac:dyDescent="0.35">
      <c r="A25" s="158"/>
      <c r="B25" s="173"/>
      <c r="C25" s="173"/>
      <c r="D25" s="174"/>
      <c r="E25" s="175">
        <f t="shared" si="1"/>
        <v>0</v>
      </c>
      <c r="F25" s="174">
        <f t="shared" si="2"/>
        <v>0</v>
      </c>
      <c r="G25" s="176"/>
      <c r="H25" s="177" t="str">
        <f t="shared" si="0"/>
        <v>x</v>
      </c>
      <c r="I25" s="177" t="str">
        <f t="shared" si="3"/>
        <v/>
      </c>
      <c r="J25" s="177" t="str">
        <f t="shared" si="4"/>
        <v/>
      </c>
      <c r="K25" s="177" t="str">
        <f t="shared" si="5"/>
        <v/>
      </c>
      <c r="L25" s="177" t="str">
        <f t="shared" si="6"/>
        <v/>
      </c>
      <c r="M25" s="178"/>
      <c r="N25" s="159"/>
      <c r="BI25" s="180"/>
      <c r="BJ25" s="181"/>
    </row>
    <row r="26" spans="1:62" ht="26.25" hidden="1" customHeight="1" thickBot="1" x14ac:dyDescent="0.35">
      <c r="A26" s="158"/>
      <c r="B26" s="173"/>
      <c r="C26" s="173"/>
      <c r="D26" s="174"/>
      <c r="E26" s="175">
        <f t="shared" si="1"/>
        <v>0</v>
      </c>
      <c r="F26" s="174">
        <f t="shared" si="2"/>
        <v>0</v>
      </c>
      <c r="G26" s="176"/>
      <c r="H26" s="177" t="str">
        <f t="shared" si="0"/>
        <v>x</v>
      </c>
      <c r="I26" s="177" t="str">
        <f t="shared" si="3"/>
        <v/>
      </c>
      <c r="J26" s="177" t="str">
        <f t="shared" si="4"/>
        <v/>
      </c>
      <c r="K26" s="177" t="str">
        <f t="shared" si="5"/>
        <v/>
      </c>
      <c r="L26" s="177" t="str">
        <f t="shared" si="6"/>
        <v/>
      </c>
      <c r="M26" s="178"/>
      <c r="N26" s="159"/>
      <c r="BI26" s="180"/>
      <c r="BJ26" s="181"/>
    </row>
    <row r="27" spans="1:62" ht="26.25" hidden="1" customHeight="1" thickBot="1" x14ac:dyDescent="0.35">
      <c r="A27" s="158"/>
      <c r="B27" s="173"/>
      <c r="C27" s="173"/>
      <c r="D27" s="174"/>
      <c r="E27" s="175">
        <f t="shared" si="1"/>
        <v>0</v>
      </c>
      <c r="F27" s="174">
        <f t="shared" si="2"/>
        <v>0</v>
      </c>
      <c r="G27" s="176"/>
      <c r="H27" s="177" t="str">
        <f t="shared" si="0"/>
        <v>x</v>
      </c>
      <c r="I27" s="177" t="str">
        <f t="shared" si="3"/>
        <v/>
      </c>
      <c r="J27" s="177" t="str">
        <f t="shared" si="4"/>
        <v/>
      </c>
      <c r="K27" s="177" t="str">
        <f t="shared" si="5"/>
        <v/>
      </c>
      <c r="L27" s="177" t="str">
        <f t="shared" si="6"/>
        <v/>
      </c>
      <c r="M27" s="178"/>
      <c r="N27" s="159"/>
      <c r="BI27" s="180"/>
      <c r="BJ27" s="181"/>
    </row>
    <row r="28" spans="1:62" ht="26.25" hidden="1" customHeight="1" thickBot="1" x14ac:dyDescent="0.35">
      <c r="A28" s="158"/>
      <c r="B28" s="173"/>
      <c r="C28" s="173"/>
      <c r="D28" s="174"/>
      <c r="E28" s="175">
        <f t="shared" si="1"/>
        <v>0</v>
      </c>
      <c r="F28" s="174">
        <f t="shared" si="2"/>
        <v>0</v>
      </c>
      <c r="G28" s="176"/>
      <c r="H28" s="177" t="str">
        <f t="shared" si="0"/>
        <v>x</v>
      </c>
      <c r="I28" s="177" t="str">
        <f t="shared" si="3"/>
        <v/>
      </c>
      <c r="J28" s="177" t="str">
        <f t="shared" si="4"/>
        <v/>
      </c>
      <c r="K28" s="177" t="str">
        <f t="shared" si="5"/>
        <v/>
      </c>
      <c r="L28" s="177" t="str">
        <f t="shared" si="6"/>
        <v/>
      </c>
      <c r="M28" s="178"/>
      <c r="N28" s="159"/>
      <c r="BI28" s="180"/>
      <c r="BJ28" s="181"/>
    </row>
    <row r="29" spans="1:62" ht="26.25" hidden="1" customHeight="1" thickBot="1" x14ac:dyDescent="0.35">
      <c r="A29" s="158"/>
      <c r="B29" s="173"/>
      <c r="C29" s="173"/>
      <c r="D29" s="174"/>
      <c r="E29" s="175">
        <f t="shared" si="1"/>
        <v>0</v>
      </c>
      <c r="F29" s="174">
        <f t="shared" si="2"/>
        <v>0</v>
      </c>
      <c r="G29" s="176"/>
      <c r="H29" s="177" t="str">
        <f t="shared" si="0"/>
        <v>x</v>
      </c>
      <c r="I29" s="177" t="str">
        <f t="shared" si="3"/>
        <v/>
      </c>
      <c r="J29" s="177" t="str">
        <f t="shared" si="4"/>
        <v/>
      </c>
      <c r="K29" s="177" t="str">
        <f t="shared" si="5"/>
        <v/>
      </c>
      <c r="L29" s="177" t="str">
        <f t="shared" si="6"/>
        <v/>
      </c>
      <c r="M29" s="178"/>
      <c r="N29" s="159"/>
      <c r="BI29" s="180"/>
      <c r="BJ29" s="181"/>
    </row>
    <row r="30" spans="1:62" ht="26.25" hidden="1" customHeight="1" thickBot="1" x14ac:dyDescent="0.35">
      <c r="A30" s="158"/>
      <c r="B30" s="173"/>
      <c r="C30" s="173"/>
      <c r="D30" s="174"/>
      <c r="E30" s="175">
        <f t="shared" si="1"/>
        <v>0</v>
      </c>
      <c r="F30" s="174">
        <f t="shared" si="2"/>
        <v>0</v>
      </c>
      <c r="G30" s="176"/>
      <c r="H30" s="177" t="str">
        <f t="shared" si="0"/>
        <v>x</v>
      </c>
      <c r="I30" s="177" t="str">
        <f t="shared" si="3"/>
        <v/>
      </c>
      <c r="J30" s="177" t="str">
        <f t="shared" si="4"/>
        <v/>
      </c>
      <c r="K30" s="177" t="str">
        <f t="shared" si="5"/>
        <v/>
      </c>
      <c r="L30" s="177" t="str">
        <f t="shared" si="6"/>
        <v/>
      </c>
      <c r="M30" s="178"/>
      <c r="N30" s="159"/>
      <c r="BI30" s="180"/>
      <c r="BJ30" s="181"/>
    </row>
    <row r="31" spans="1:62" s="80" customFormat="1" ht="21.75" customHeight="1" thickBot="1" x14ac:dyDescent="0.35">
      <c r="A31" s="158"/>
      <c r="B31" s="383" t="s">
        <v>411</v>
      </c>
      <c r="C31" s="383"/>
      <c r="D31" s="182" t="s">
        <v>412</v>
      </c>
      <c r="E31" s="384" t="s">
        <v>413</v>
      </c>
      <c r="F31" s="384"/>
      <c r="G31" s="384"/>
      <c r="H31" s="383" t="s">
        <v>414</v>
      </c>
      <c r="I31" s="383"/>
      <c r="J31" s="383"/>
      <c r="K31" s="383"/>
      <c r="L31" s="383"/>
      <c r="M31" s="172" t="s">
        <v>415</v>
      </c>
      <c r="N31" s="159"/>
      <c r="BI31" s="180"/>
      <c r="BJ31" s="181"/>
    </row>
    <row r="32" spans="1:62" s="80" customFormat="1" ht="21" customHeight="1" x14ac:dyDescent="0.3">
      <c r="A32" s="158"/>
      <c r="B32" s="383"/>
      <c r="C32" s="383"/>
      <c r="D32" s="183">
        <f>SUM(D16:D30)</f>
        <v>56.8</v>
      </c>
      <c r="E32" s="384">
        <f>SUM(E16:E30)</f>
        <v>60.000000000000007</v>
      </c>
      <c r="F32" s="384"/>
      <c r="G32" s="384"/>
      <c r="H32" s="184"/>
      <c r="I32" s="185">
        <f>IF(I16="x",F16*E16)+IF(I17="x",F17*E17)+IF(I18="x",F18*E18)+IF(I19="x",F19*E19)+IF(I20="x",F20*E20)+IF(I21="x",F21*E21)+IF(I22="x",F22*E22)+IF(I23="x",F23*E23)+IF(I24="x",F24*E24)+IF(I25="x",F25*E25)+IF(I26="x",F26*E26)+IF(I27="x",F27*E27)+IF(I28="x",F28*E28)+IF(I29="x",F29*E29)+IF(I30="x",F30*E30)</f>
        <v>0</v>
      </c>
      <c r="J32" s="185">
        <f>IF(J16="x",F16*E16)+IF(J17="x",F17*E17)+IF(J18="x",F18*E18)+IF(J19="x",F19*E19)+IF(J20="x",F20*E20)+IF(J21="x",F21*E21)+IF(J22="x",F22*E22)+IF(J23="x",F23*E23)+IF(J24="x",F24*E24)+IF(J25="x",F25*E25)+IF(J26="x",F26*E26)+IF(J27="x",F27*E27)+IF(J28="x",F28*E28)+IF(J29="x",F29*E29)+IF(J30="x",F30*E30)</f>
        <v>0</v>
      </c>
      <c r="K32" s="185">
        <f>IF(K16="x",F16*E16)+IF(K17="x",F17*E17)+IF(K18="x",F18*E18)+IF(K19="x",F19*E19)+IF(K20="x",F20*E20)+IF(K21="x",F21*E21)+IF(K22="x",F22*E22)+IF(K23="x",F23*E23)+IF(K24="x",F24*E24)+IF(K25="x",F25*E25)+IF(K26="x",F26*E26)+IF(K27="x",F27*E27)+IF(K28="x",F28*E28)+IF(K29="x",F29*E29)+IF(K30="x",F30*E30)</f>
        <v>0</v>
      </c>
      <c r="L32" s="185">
        <f>IF(L16="x",F16*E16)+IF(L17="x",F17*E17)+IF(L18="x",F18*E18)+IF(L19="x",F19*E19)+IF(L20="x",F20*E20)+IF(L21="x",F21*E21)+IF(L22="x",F22*E22)+IF(L23="x",F23*E23)+IF(L24="x",F24*E24)+IF(L25="x",F25*E25)+IF(L26="x",F26*E26)+IF(L27="x",F27*E27)+IF(L28="x",F28*E28)+IF(L29="x",F29*E29)+IF(L30="x",F30*E30)</f>
        <v>0</v>
      </c>
      <c r="M32" s="186">
        <f>SUM(I32:L32)</f>
        <v>0</v>
      </c>
      <c r="N32" s="159"/>
      <c r="BI32" s="187"/>
      <c r="BJ32" s="188"/>
    </row>
    <row r="33" spans="1:62" s="80" customFormat="1" ht="6.75" customHeight="1" x14ac:dyDescent="0.3">
      <c r="A33" s="158"/>
      <c r="B33" s="388"/>
      <c r="C33" s="388"/>
      <c r="D33" s="388"/>
      <c r="E33" s="388"/>
      <c r="F33" s="388"/>
      <c r="G33" s="388"/>
      <c r="H33" s="388"/>
      <c r="I33" s="388"/>
      <c r="J33" s="388"/>
      <c r="K33" s="388"/>
      <c r="L33" s="388"/>
      <c r="M33" s="388"/>
      <c r="N33" s="159"/>
      <c r="BI33" s="187"/>
      <c r="BJ33" s="188"/>
    </row>
    <row r="34" spans="1:62" s="80" customFormat="1" ht="15.75" customHeight="1" x14ac:dyDescent="0.3">
      <c r="A34" s="158"/>
      <c r="B34" s="389" t="s">
        <v>416</v>
      </c>
      <c r="C34" s="389"/>
      <c r="D34" s="390" t="str">
        <f>D12</f>
        <v>Peso Assoluto Obiettivo</v>
      </c>
      <c r="E34" s="390" t="str">
        <f>E12</f>
        <v>Peso % Obiettivo</v>
      </c>
      <c r="F34" s="390" t="str">
        <f>F12</f>
        <v>Fornule</v>
      </c>
      <c r="G34" s="390" t="str">
        <f>G12</f>
        <v>Risultato (%)</v>
      </c>
      <c r="H34" s="168">
        <v>1</v>
      </c>
      <c r="I34" s="168">
        <v>2</v>
      </c>
      <c r="J34" s="168">
        <v>3</v>
      </c>
      <c r="K34" s="168">
        <v>4</v>
      </c>
      <c r="L34" s="168">
        <v>5</v>
      </c>
      <c r="M34" s="380" t="str">
        <f>M12</f>
        <v>NOTE</v>
      </c>
      <c r="N34" s="159"/>
      <c r="BI34" s="187"/>
      <c r="BJ34" s="188"/>
    </row>
    <row r="35" spans="1:62" s="80" customFormat="1" ht="27.75" customHeight="1" x14ac:dyDescent="0.3">
      <c r="A35" s="158"/>
      <c r="B35" s="389"/>
      <c r="C35" s="389"/>
      <c r="D35" s="390"/>
      <c r="E35" s="390"/>
      <c r="F35" s="390"/>
      <c r="G35" s="390"/>
      <c r="H35" s="169" t="s">
        <v>354</v>
      </c>
      <c r="I35" s="169" t="s">
        <v>355</v>
      </c>
      <c r="J35" s="170" t="s">
        <v>356</v>
      </c>
      <c r="K35" s="170" t="s">
        <v>393</v>
      </c>
      <c r="L35" s="170" t="s">
        <v>394</v>
      </c>
      <c r="M35" s="380"/>
      <c r="N35" s="159"/>
      <c r="BI35" s="187"/>
      <c r="BJ35" s="188"/>
    </row>
    <row r="36" spans="1:62" s="80" customFormat="1" ht="33" customHeight="1" x14ac:dyDescent="0.3">
      <c r="A36" s="158"/>
      <c r="B36" s="171" t="s">
        <v>224</v>
      </c>
      <c r="C36" s="171" t="s">
        <v>225</v>
      </c>
      <c r="D36" s="390"/>
      <c r="E36" s="390"/>
      <c r="F36" s="390"/>
      <c r="G36" s="390"/>
      <c r="H36" s="172" t="s">
        <v>68</v>
      </c>
      <c r="I36" s="172" t="s">
        <v>69</v>
      </c>
      <c r="J36" s="172" t="s">
        <v>365</v>
      </c>
      <c r="K36" s="172" t="s">
        <v>366</v>
      </c>
      <c r="L36" s="172" t="s">
        <v>367</v>
      </c>
      <c r="M36" s="380"/>
      <c r="N36" s="159"/>
      <c r="BI36" s="187"/>
      <c r="BJ36" s="188"/>
    </row>
    <row r="37" spans="1:62" s="80" customFormat="1" ht="51" customHeight="1" x14ac:dyDescent="0.3">
      <c r="A37" s="158"/>
      <c r="B37" s="173" t="s">
        <v>455</v>
      </c>
      <c r="C37" s="173" t="s">
        <v>456</v>
      </c>
      <c r="D37" s="174">
        <v>15</v>
      </c>
      <c r="E37" s="175">
        <f>(D37/D$73)*40</f>
        <v>3.75</v>
      </c>
      <c r="F37" s="174">
        <f t="shared" ref="F37:F46" si="7">G37/100</f>
        <v>0</v>
      </c>
      <c r="G37" s="176"/>
      <c r="H37" s="177" t="str">
        <f t="shared" ref="H37:H46" si="8">IF($F37&lt;=0.2,IF($F37&gt;=0,"x",""),"")</f>
        <v>x</v>
      </c>
      <c r="I37" s="177" t="str">
        <f t="shared" ref="I37:I46" si="9">IF(F37&lt;=0.5,IF(F37&gt;=0.21,"x",""),"")</f>
        <v/>
      </c>
      <c r="J37" s="177" t="str">
        <f t="shared" ref="J37:J46" si="10">IF(F37&lt;=0.7,IF(F37&gt;=0.51,"x",""),"")</f>
        <v/>
      </c>
      <c r="K37" s="177" t="str">
        <f t="shared" ref="K37:K46" si="11">IF(F37&lt;=0.9,IF(F37&gt;=0.71,"x",""),"")</f>
        <v/>
      </c>
      <c r="L37" s="177" t="str">
        <f t="shared" ref="L37:L46" si="12">IF(F37&lt;=1,IF(F37&gt;0.9,"x",""),"")</f>
        <v/>
      </c>
      <c r="M37" s="178"/>
      <c r="N37" s="159"/>
      <c r="BI37" s="187"/>
      <c r="BJ37" s="188"/>
    </row>
    <row r="38" spans="1:62" s="80" customFormat="1" ht="46.5" customHeight="1" x14ac:dyDescent="0.3">
      <c r="A38" s="158"/>
      <c r="B38" s="173" t="s">
        <v>458</v>
      </c>
      <c r="C38" s="173" t="s">
        <v>461</v>
      </c>
      <c r="D38" s="174">
        <v>15</v>
      </c>
      <c r="E38" s="175">
        <f t="shared" ref="E38:E46" si="13">(D38/D$73)*40</f>
        <v>3.75</v>
      </c>
      <c r="F38" s="174">
        <f t="shared" si="7"/>
        <v>0</v>
      </c>
      <c r="G38" s="176"/>
      <c r="H38" s="177" t="str">
        <f t="shared" si="8"/>
        <v>x</v>
      </c>
      <c r="I38" s="177" t="str">
        <f t="shared" si="9"/>
        <v/>
      </c>
      <c r="J38" s="177" t="str">
        <f t="shared" si="10"/>
        <v/>
      </c>
      <c r="K38" s="177" t="str">
        <f t="shared" si="11"/>
        <v/>
      </c>
      <c r="L38" s="177" t="str">
        <f t="shared" si="12"/>
        <v/>
      </c>
      <c r="M38" s="178"/>
      <c r="N38" s="159"/>
      <c r="BI38" s="187"/>
      <c r="BJ38" s="188"/>
    </row>
    <row r="39" spans="1:62" s="80" customFormat="1" ht="21" customHeight="1" x14ac:dyDescent="0.3">
      <c r="A39" s="158"/>
      <c r="B39" s="173" t="s">
        <v>459</v>
      </c>
      <c r="C39" s="173" t="s">
        <v>460</v>
      </c>
      <c r="D39" s="174">
        <v>15</v>
      </c>
      <c r="E39" s="175">
        <f t="shared" si="13"/>
        <v>3.75</v>
      </c>
      <c r="F39" s="174">
        <f t="shared" si="7"/>
        <v>0</v>
      </c>
      <c r="G39" s="176"/>
      <c r="H39" s="177" t="str">
        <f t="shared" si="8"/>
        <v>x</v>
      </c>
      <c r="I39" s="177" t="str">
        <f t="shared" si="9"/>
        <v/>
      </c>
      <c r="J39" s="177" t="str">
        <f t="shared" si="10"/>
        <v/>
      </c>
      <c r="K39" s="177" t="str">
        <f t="shared" si="11"/>
        <v/>
      </c>
      <c r="L39" s="177" t="str">
        <f t="shared" si="12"/>
        <v/>
      </c>
      <c r="M39" s="178"/>
      <c r="N39" s="159"/>
      <c r="BI39" s="187"/>
      <c r="BJ39" s="188"/>
    </row>
    <row r="40" spans="1:62" s="80" customFormat="1" ht="34.5" customHeight="1" x14ac:dyDescent="0.3">
      <c r="A40" s="158"/>
      <c r="B40" s="173" t="s">
        <v>452</v>
      </c>
      <c r="C40" s="173" t="s">
        <v>462</v>
      </c>
      <c r="D40" s="174">
        <v>15</v>
      </c>
      <c r="E40" s="175">
        <f t="shared" si="13"/>
        <v>3.75</v>
      </c>
      <c r="F40" s="174">
        <f t="shared" si="7"/>
        <v>0</v>
      </c>
      <c r="G40" s="176"/>
      <c r="H40" s="177" t="str">
        <f t="shared" si="8"/>
        <v>x</v>
      </c>
      <c r="I40" s="177" t="str">
        <f t="shared" si="9"/>
        <v/>
      </c>
      <c r="J40" s="177" t="str">
        <f t="shared" si="10"/>
        <v/>
      </c>
      <c r="K40" s="177" t="str">
        <f t="shared" si="11"/>
        <v/>
      </c>
      <c r="L40" s="177" t="str">
        <f t="shared" si="12"/>
        <v/>
      </c>
      <c r="M40" s="178"/>
      <c r="N40" s="159"/>
      <c r="BI40" s="187"/>
      <c r="BJ40" s="188"/>
    </row>
    <row r="41" spans="1:62" s="80" customFormat="1" ht="18" hidden="1" customHeight="1" x14ac:dyDescent="0.3">
      <c r="A41" s="158"/>
      <c r="B41" s="173"/>
      <c r="C41" s="173"/>
      <c r="D41" s="174"/>
      <c r="E41" s="189">
        <f t="shared" si="13"/>
        <v>0</v>
      </c>
      <c r="F41" s="174">
        <f t="shared" si="7"/>
        <v>0</v>
      </c>
      <c r="G41" s="176"/>
      <c r="H41" s="177" t="str">
        <f t="shared" si="8"/>
        <v>x</v>
      </c>
      <c r="I41" s="177" t="str">
        <f t="shared" si="9"/>
        <v/>
      </c>
      <c r="J41" s="177" t="str">
        <f t="shared" si="10"/>
        <v/>
      </c>
      <c r="K41" s="177" t="str">
        <f t="shared" si="11"/>
        <v/>
      </c>
      <c r="L41" s="177" t="str">
        <f t="shared" si="12"/>
        <v/>
      </c>
      <c r="M41" s="178"/>
      <c r="N41" s="159"/>
      <c r="BI41" s="187"/>
      <c r="BJ41" s="188"/>
    </row>
    <row r="42" spans="1:62" s="80" customFormat="1" ht="18" hidden="1" customHeight="1" x14ac:dyDescent="0.3">
      <c r="A42" s="158"/>
      <c r="B42" s="173"/>
      <c r="C42" s="173"/>
      <c r="D42" s="174"/>
      <c r="E42" s="189">
        <f t="shared" si="13"/>
        <v>0</v>
      </c>
      <c r="F42" s="174">
        <f t="shared" si="7"/>
        <v>0</v>
      </c>
      <c r="G42" s="176"/>
      <c r="H42" s="177" t="str">
        <f t="shared" si="8"/>
        <v>x</v>
      </c>
      <c r="I42" s="177" t="str">
        <f t="shared" si="9"/>
        <v/>
      </c>
      <c r="J42" s="177" t="str">
        <f t="shared" si="10"/>
        <v/>
      </c>
      <c r="K42" s="177" t="str">
        <f t="shared" si="11"/>
        <v/>
      </c>
      <c r="L42" s="177" t="str">
        <f t="shared" si="12"/>
        <v/>
      </c>
      <c r="M42" s="178"/>
      <c r="N42" s="159"/>
      <c r="BI42" s="187"/>
      <c r="BJ42" s="188"/>
    </row>
    <row r="43" spans="1:62" s="80" customFormat="1" ht="18" hidden="1" customHeight="1" x14ac:dyDescent="0.3">
      <c r="A43" s="158"/>
      <c r="B43" s="173"/>
      <c r="C43" s="173"/>
      <c r="D43" s="174"/>
      <c r="E43" s="189">
        <f t="shared" si="13"/>
        <v>0</v>
      </c>
      <c r="F43" s="174">
        <f t="shared" si="7"/>
        <v>0</v>
      </c>
      <c r="G43" s="176"/>
      <c r="H43" s="177" t="str">
        <f t="shared" si="8"/>
        <v>x</v>
      </c>
      <c r="I43" s="177" t="str">
        <f t="shared" si="9"/>
        <v/>
      </c>
      <c r="J43" s="177" t="str">
        <f t="shared" si="10"/>
        <v/>
      </c>
      <c r="K43" s="177" t="str">
        <f t="shared" si="11"/>
        <v/>
      </c>
      <c r="L43" s="177" t="str">
        <f t="shared" si="12"/>
        <v/>
      </c>
      <c r="M43" s="178"/>
      <c r="N43" s="159"/>
      <c r="BI43" s="187"/>
      <c r="BJ43" s="188"/>
    </row>
    <row r="44" spans="1:62" s="80" customFormat="1" ht="18" hidden="1" customHeight="1" x14ac:dyDescent="0.3">
      <c r="A44" s="158"/>
      <c r="B44" s="173"/>
      <c r="C44" s="173"/>
      <c r="D44" s="174"/>
      <c r="E44" s="189">
        <f t="shared" si="13"/>
        <v>0</v>
      </c>
      <c r="F44" s="174">
        <f t="shared" si="7"/>
        <v>0</v>
      </c>
      <c r="G44" s="176"/>
      <c r="H44" s="177" t="str">
        <f t="shared" si="8"/>
        <v>x</v>
      </c>
      <c r="I44" s="177" t="str">
        <f t="shared" si="9"/>
        <v/>
      </c>
      <c r="J44" s="177" t="str">
        <f t="shared" si="10"/>
        <v/>
      </c>
      <c r="K44" s="177" t="str">
        <f t="shared" si="11"/>
        <v/>
      </c>
      <c r="L44" s="177" t="str">
        <f t="shared" si="12"/>
        <v/>
      </c>
      <c r="M44" s="178"/>
      <c r="N44" s="159"/>
      <c r="BI44" s="187"/>
      <c r="BJ44" s="188"/>
    </row>
    <row r="45" spans="1:62" s="80" customFormat="1" ht="18" hidden="1" customHeight="1" x14ac:dyDescent="0.3">
      <c r="A45" s="158"/>
      <c r="B45" s="173"/>
      <c r="C45" s="173"/>
      <c r="D45" s="174"/>
      <c r="E45" s="189">
        <f t="shared" si="13"/>
        <v>0</v>
      </c>
      <c r="F45" s="174">
        <f t="shared" si="7"/>
        <v>0</v>
      </c>
      <c r="G45" s="176"/>
      <c r="H45" s="177" t="str">
        <f t="shared" si="8"/>
        <v>x</v>
      </c>
      <c r="I45" s="177" t="str">
        <f t="shared" si="9"/>
        <v/>
      </c>
      <c r="J45" s="177" t="str">
        <f t="shared" si="10"/>
        <v/>
      </c>
      <c r="K45" s="177" t="str">
        <f t="shared" si="11"/>
        <v/>
      </c>
      <c r="L45" s="177" t="str">
        <f t="shared" si="12"/>
        <v/>
      </c>
      <c r="M45" s="178"/>
      <c r="N45" s="159"/>
      <c r="BI45" s="187"/>
      <c r="BJ45" s="188"/>
    </row>
    <row r="46" spans="1:62" s="80" customFormat="1" ht="18" hidden="1" customHeight="1" x14ac:dyDescent="0.3">
      <c r="A46" s="158"/>
      <c r="B46" s="173"/>
      <c r="C46" s="173"/>
      <c r="D46" s="174"/>
      <c r="E46" s="189">
        <f t="shared" si="13"/>
        <v>0</v>
      </c>
      <c r="F46" s="174">
        <f t="shared" si="7"/>
        <v>0</v>
      </c>
      <c r="G46" s="176"/>
      <c r="H46" s="177" t="str">
        <f t="shared" si="8"/>
        <v>x</v>
      </c>
      <c r="I46" s="177" t="str">
        <f t="shared" si="9"/>
        <v/>
      </c>
      <c r="J46" s="177" t="str">
        <f t="shared" si="10"/>
        <v/>
      </c>
      <c r="K46" s="177" t="str">
        <f t="shared" si="11"/>
        <v/>
      </c>
      <c r="L46" s="177" t="str">
        <f t="shared" si="12"/>
        <v/>
      </c>
      <c r="M46" s="178"/>
      <c r="N46" s="159"/>
      <c r="BI46" s="187"/>
      <c r="BJ46" s="188"/>
    </row>
    <row r="47" spans="1:62" s="80" customFormat="1" ht="15" customHeight="1" thickBot="1" x14ac:dyDescent="0.35">
      <c r="A47" s="158"/>
      <c r="B47" s="383" t="s">
        <v>417</v>
      </c>
      <c r="C47" s="383"/>
      <c r="D47" s="182" t="s">
        <v>412</v>
      </c>
      <c r="E47" s="384" t="s">
        <v>413</v>
      </c>
      <c r="F47" s="384"/>
      <c r="G47" s="384"/>
      <c r="H47" s="383" t="s">
        <v>414</v>
      </c>
      <c r="I47" s="383"/>
      <c r="J47" s="383"/>
      <c r="K47" s="383"/>
      <c r="L47" s="383"/>
      <c r="M47" s="172" t="s">
        <v>415</v>
      </c>
      <c r="N47" s="159"/>
      <c r="BI47" s="180"/>
      <c r="BJ47" s="181"/>
    </row>
    <row r="48" spans="1:62" s="80" customFormat="1" ht="21" customHeight="1" x14ac:dyDescent="0.3">
      <c r="A48" s="158"/>
      <c r="B48" s="383"/>
      <c r="C48" s="383"/>
      <c r="D48" s="183">
        <f>SUM(D35:D47)</f>
        <v>60</v>
      </c>
      <c r="E48" s="384">
        <f>SUM(E37:E44)</f>
        <v>15</v>
      </c>
      <c r="F48" s="384"/>
      <c r="G48" s="384"/>
      <c r="H48" s="184"/>
      <c r="I48" s="190">
        <f>IF(I37="x",F37*E37)+IF(I38="x",F38*E38)+IF(I39="x",F39*E39)+IF(I40="x",F40*E40)+IF(I41="x",F41*E41)+IF(I42="x",F42*E42)+IF(I43="x",F43*E43)+IF(I44="x",F44*E44)+IF(I45="x",F45*E45)+IF(I46="x",F46*E46)</f>
        <v>0</v>
      </c>
      <c r="J48" s="190">
        <f>IF(J37="x",F37*E37)+IF(J38="x",F38*E38)+IF(J39="x",F39*E39)+IF(J40="x",F40*E40)+IF(J41="x",F41*E41)+IF(J42="x",F42*E42)+IF(J43="x",F43*E43)+IF(J44="x",F44*E44)+IF(J45="x",F45*E45)+IF(J46="x",F46*E46)</f>
        <v>0</v>
      </c>
      <c r="K48" s="190">
        <f>IF(K37="x",F37*E37)+IF(K38="x",F38*E38)+IF(K39="x",F39*E39)+IF(K40="x",F40*E40)+IF(K41="x",F41*E41)+IF(K42="x",F42*E42)+IF(K43="x",F43*E43)+IF(K44="x",F44*E44)+IF(K45="x",F45*E45)+IF(K46="x",F46*E46)</f>
        <v>0</v>
      </c>
      <c r="L48" s="190">
        <f>IF(L37="x",F37*E37)+IF(L38="x",F38*E38)+IF(L39="x",F39*E39)+IF(L40="x",F40*E40)+IF(L41="x",F41*E41)+IF(L42="x",F42*E42)+IF(L43="x",F43*E43)+IF(L44="x",F44*E44)+IF(L45="x",F45*E45)+IF(L46="x",F46*E46)</f>
        <v>0</v>
      </c>
      <c r="M48" s="191">
        <f>SUM(I48:L48)</f>
        <v>0</v>
      </c>
      <c r="N48" s="159"/>
      <c r="BI48" s="187"/>
      <c r="BJ48" s="188"/>
    </row>
    <row r="49" spans="1:62" ht="16.5" customHeight="1" x14ac:dyDescent="0.3">
      <c r="A49" s="158"/>
      <c r="B49" s="385" t="s">
        <v>418</v>
      </c>
      <c r="C49" s="385"/>
      <c r="D49" s="386" t="s">
        <v>419</v>
      </c>
      <c r="E49" s="386" t="s">
        <v>420</v>
      </c>
      <c r="F49" s="386" t="s">
        <v>421</v>
      </c>
      <c r="G49" s="387" t="s">
        <v>422</v>
      </c>
      <c r="H49" s="383" t="s">
        <v>423</v>
      </c>
      <c r="I49" s="383"/>
      <c r="J49" s="383"/>
      <c r="K49" s="383"/>
      <c r="L49" s="383"/>
      <c r="M49" s="192"/>
      <c r="N49" s="159"/>
      <c r="BI49" s="187"/>
    </row>
    <row r="50" spans="1:62" ht="15" customHeight="1" x14ac:dyDescent="0.3">
      <c r="A50" s="158"/>
      <c r="B50" s="385"/>
      <c r="C50" s="385"/>
      <c r="D50" s="386"/>
      <c r="E50" s="386"/>
      <c r="F50" s="386"/>
      <c r="G50" s="387"/>
      <c r="H50" s="168">
        <v>1</v>
      </c>
      <c r="I50" s="168">
        <v>2</v>
      </c>
      <c r="J50" s="168">
        <v>3</v>
      </c>
      <c r="K50" s="168">
        <v>4</v>
      </c>
      <c r="L50" s="168">
        <v>5</v>
      </c>
      <c r="M50" s="380" t="str">
        <f>M34</f>
        <v>NOTE</v>
      </c>
      <c r="N50" s="159"/>
      <c r="BI50" s="69"/>
      <c r="BJ50" s="70"/>
    </row>
    <row r="51" spans="1:62" ht="23.25" customHeight="1" x14ac:dyDescent="0.3">
      <c r="A51" s="158"/>
      <c r="B51" s="385"/>
      <c r="C51" s="385"/>
      <c r="D51" s="386"/>
      <c r="E51" s="386"/>
      <c r="F51" s="386"/>
      <c r="G51" s="387"/>
      <c r="H51" s="169" t="s">
        <v>354</v>
      </c>
      <c r="I51" s="169" t="s">
        <v>355</v>
      </c>
      <c r="J51" s="170" t="s">
        <v>356</v>
      </c>
      <c r="K51" s="170" t="s">
        <v>393</v>
      </c>
      <c r="L51" s="170" t="s">
        <v>394</v>
      </c>
      <c r="M51" s="380"/>
      <c r="N51" s="159"/>
      <c r="BI51" s="69"/>
      <c r="BJ51" s="70"/>
    </row>
    <row r="52" spans="1:62" ht="28.5" customHeight="1" x14ac:dyDescent="0.3">
      <c r="A52" s="158"/>
      <c r="B52" s="193" t="s">
        <v>424</v>
      </c>
      <c r="C52" s="193" t="s">
        <v>425</v>
      </c>
      <c r="D52" s="386"/>
      <c r="E52" s="386"/>
      <c r="F52" s="386"/>
      <c r="G52" s="387"/>
      <c r="H52" s="172" t="s">
        <v>426</v>
      </c>
      <c r="I52" s="172" t="s">
        <v>427</v>
      </c>
      <c r="J52" s="172" t="s">
        <v>428</v>
      </c>
      <c r="K52" s="172" t="s">
        <v>429</v>
      </c>
      <c r="L52" s="172" t="s">
        <v>430</v>
      </c>
      <c r="M52" s="380"/>
      <c r="N52" s="159"/>
    </row>
    <row r="53" spans="1:62" ht="117" customHeight="1" x14ac:dyDescent="0.3">
      <c r="A53" s="158"/>
      <c r="B53" s="194" t="str">
        <f>IF([2]Comportamenti!C5="x",[2]Comportamenti!A5,0)</f>
        <v xml:space="preserve">Capacità di gestire efficacemente le risorse umane.
Capacità di guidare, coinvolgere e motivare le persone in maniera efficace, per il raggiungimento degli obiettivi assegnati, considerandoli come valore e risorsa in sé, ottenendo il meglio da ciascuno di loro. Capacità di delegare obiettivi e attività.
</v>
      </c>
      <c r="C53" s="194" t="str">
        <f>IF([2]Comportamenti!C5="x",[2]Comportamenti!B5,0)</f>
        <v>Il Dirigente: coinvolge il gruppo di lavoro, promuove la comunicazione, la collaborazione e la partecipazione. Adotta azioni volte ad implementare le competenze professionali dei dipendenti. Valorizza il personale dipendente favorendo l’autonomia e delegando responsabilità.</v>
      </c>
      <c r="D53" s="175">
        <f>IF([2]Comportamenti!C5="x",[2]Comportamenti!J5,0)</f>
        <v>10</v>
      </c>
      <c r="E53" s="195">
        <f>(D53/D$73)*40</f>
        <v>2.5</v>
      </c>
      <c r="F53" s="196">
        <f t="shared" ref="F53:F71" si="14">G53/100</f>
        <v>0</v>
      </c>
      <c r="G53" s="197"/>
      <c r="H53" s="198" t="str">
        <f>IF($F53&lt;=0.1,IF($F53&gt;=0,"x",""),"")</f>
        <v>x</v>
      </c>
      <c r="I53" s="198" t="str">
        <f>IF(F53&lt;=0.25,IF(F53&gt;=0.11,"x",""),"")</f>
        <v/>
      </c>
      <c r="J53" s="198" t="str">
        <f>IF(F53&lt;=0.5,IF(F53&gt;0.25,"x",""),"")</f>
        <v/>
      </c>
      <c r="K53" s="198" t="str">
        <f>IF(F53&lt;=0.75,IF(F53&gt;=0.51,"x",""),"")</f>
        <v/>
      </c>
      <c r="L53" s="198" t="str">
        <f>IF(F53&lt;=1,IF(F53&gt;0.75,"x",""),"")</f>
        <v/>
      </c>
      <c r="M53" s="199"/>
      <c r="N53" s="159"/>
      <c r="BI53" s="62"/>
      <c r="BJ53" s="62"/>
    </row>
    <row r="54" spans="1:62" ht="301.5" customHeight="1" x14ac:dyDescent="0.3">
      <c r="A54" s="158"/>
      <c r="B54" s="194" t="str">
        <f>IF([2]Comportamenti!C6="x",[2]Comportamenti!A6,0)</f>
        <v xml:space="preserve">Relazione, integrazione, comunicazione.
Capacità di avere una visione complessiva del proprio lavoro e della propria struttura, sapendo collocare un fatto, un’informazione, un comportamento e una decisione in un contesto più ampio di quello in cui immediatamente appare
</v>
      </c>
      <c r="C54" s="194" t="str">
        <f>IF([2]Comportamenti!C6="x",[2]Comportamenti!B6,0)</f>
        <v>Il Dirigente:Intraprende relazioni collaborative e partecipative con colleghi ed amministratori. Possiede una visione d’insieme del proprio lavoro, della propria struttura, dei processi e delle persone. Partecipa attivamente alla vita organizzativa con atteggiamento propositivo, condividendo informazioni ed esperienze nel lavoro in team. Adotta modalità di ascolto attivo e comunicazione chiara ed empatica con gli interlocutori, gestendo il feedback e l’orientamento all’ utente. Propone soluzioni innovative per la gestione di conflitti. non si spazientisce e non assume atteggiamenti aggressivi; Si relaziona agli altri con rispetto e correttezza e manifesta con il proprio comportamento il rispetto verso le altre persone; Favorisce momenti di confronto collettivi all’interno del gruppo di lavoro; Instaura relazioni professionali efficaci e collaborative all’interno e all’esterno dell’ente</v>
      </c>
      <c r="D54" s="175">
        <f>IF([2]Comportamenti!C6="x",[2]Comportamenti!J6,0)</f>
        <v>10</v>
      </c>
      <c r="E54" s="195">
        <f t="shared" ref="E54:E71" si="15">(D54/D$73)*40</f>
        <v>2.5</v>
      </c>
      <c r="F54" s="196">
        <f t="shared" si="14"/>
        <v>0</v>
      </c>
      <c r="G54" s="197"/>
      <c r="H54" s="198" t="str">
        <f>IF($F54&lt;=0.1,IF($F54&gt;=0,"x",""),"")</f>
        <v>x</v>
      </c>
      <c r="I54" s="198" t="str">
        <f>IF(F54&lt;=0.25,IF(F54&gt;=0.11,"x",""),"")</f>
        <v/>
      </c>
      <c r="J54" s="198" t="str">
        <f>IF(F54&lt;=0.5,IF(F54&gt;0.25,"x",""),"")</f>
        <v/>
      </c>
      <c r="K54" s="198" t="str">
        <f>IF(F54&lt;=0.75,IF(F54&gt;=0.51,"x",""),"")</f>
        <v/>
      </c>
      <c r="L54" s="198" t="str">
        <f>IF(F54&lt;=1,IF(F54&gt;0.75,"x",""),"")</f>
        <v/>
      </c>
      <c r="M54" s="199"/>
      <c r="N54" s="159"/>
      <c r="BI54" s="62"/>
      <c r="BJ54" s="62"/>
    </row>
    <row r="55" spans="1:62" ht="261" customHeight="1" x14ac:dyDescent="0.3">
      <c r="A55" s="158"/>
      <c r="B55" s="194" t="str">
        <f>IF([2]Comportamenti!C7="x",[2]Comportamenti!A7,0)</f>
        <v xml:space="preserve">Orientamento alla qualità dei servizi
Capacità di mettere in atto comportamenti di lavoro e decisioni finalizzate all'efficienza dei processi e alla qualità dei prodotti/servizi finali.  Capacità di effettuare regolarmente verifiche sul lavoro (proprio o altrui) per prevenire errori e per garantire il rispetto di un buon livello dei risultati finali.
</v>
      </c>
      <c r="C55" s="194" t="str">
        <f>IF([2]Comportamenti!C7="x",[2]Comportamenti!B7,0)</f>
        <v>Il Dirigente:Monitora i tempi e le scadenze da rispettare, organizzando le attività in funzione dell’obiettivo da raggiungere; • garantisce la qualità e l’accuratezza del proprio lavoro predisponendo livelli di qualità coerenti con lo standard dell’organizzazione; • individua gli errori, ne comprende le cause e attiva azioni correttive condivise; • introduce frequentemente criteri e momenti di monitoraggio e verifica; • valuta il processo e il risultato, per individuarne gli errori da cui imparare, le azioni e i ragionamenti positivi da valorizzare e standardizzare per situazioni simili che si ripresenteranno in futuro; • opera con costanza e precisione nell’esecuzione del proprio lavoro e degli output prodotti</v>
      </c>
      <c r="D55" s="175">
        <f>IF([2]Comportamenti!C7="x",[2]Comportamenti!J7,0)</f>
        <v>10</v>
      </c>
      <c r="E55" s="195">
        <f t="shared" si="15"/>
        <v>2.5</v>
      </c>
      <c r="F55" s="196">
        <f t="shared" si="14"/>
        <v>0</v>
      </c>
      <c r="G55" s="197"/>
      <c r="H55" s="177" t="str">
        <f>IF($F55&lt;=0.2,IF($F55&gt;=0,"x",""),"")</f>
        <v>x</v>
      </c>
      <c r="I55" s="177" t="str">
        <f>IF(F55&lt;=0.5,IF(F55&gt;=0.21,"x",""),"")</f>
        <v/>
      </c>
      <c r="J55" s="177" t="str">
        <f>IF(F55&lt;=0.7,IF(F55&gt;=0.51,"x",""),"")</f>
        <v/>
      </c>
      <c r="K55" s="177" t="str">
        <f>IF(F55&lt;=0.9,IF(F55&gt;=0.71,"x",""),"")</f>
        <v/>
      </c>
      <c r="L55" s="177" t="str">
        <f>IF(F55&lt;=1,IF(F55&gt;0.9,"x",""),"")</f>
        <v/>
      </c>
      <c r="M55" s="199"/>
      <c r="N55" s="159"/>
      <c r="BI55" s="62"/>
      <c r="BJ55" s="62"/>
    </row>
    <row r="56" spans="1:62" ht="107.25" customHeight="1" x14ac:dyDescent="0.3">
      <c r="A56" s="158"/>
      <c r="B56" s="194" t="str">
        <f>IF([2]Comportamenti!C8="x",[2]Comportamenti!A8,0)</f>
        <v>Integrazione con gli amministratori su obiettivi assegnati, con i colleghi su obiettivi comuni</v>
      </c>
      <c r="C56" s="194" t="str">
        <f>IF([2]Comportamenti!C8="x",[2]Comportamenti!B8,0)</f>
        <v>Il Dirigente:Garantisce efficace assistenza agli organi di governo.  Adatta il proprio tempo lavoro al perseguimento degli obiettivi strategici concordati con la politica e di quelli gestionali concordati con la struttura accogliendo le prioritarie esigenze dell’ente. Presta attenzione alle necessità delle altre aree in particolare quando (formalmente e informalmente) coinvolte in processi lavorativi trasversali rispetto alla propria.</v>
      </c>
      <c r="D56" s="175">
        <f>IF([2]Comportamenti!C8="x",[2]Comportamenti!J8,0)</f>
        <v>10</v>
      </c>
      <c r="E56" s="195">
        <f t="shared" si="15"/>
        <v>2.5</v>
      </c>
      <c r="F56" s="196">
        <f t="shared" si="14"/>
        <v>0</v>
      </c>
      <c r="G56" s="197"/>
      <c r="H56" s="177" t="str">
        <f t="shared" ref="H56:H71" si="16">IF($F56&lt;=0.2,IF($F56&gt;=0,"x",""),"")</f>
        <v>x</v>
      </c>
      <c r="I56" s="177" t="str">
        <f t="shared" ref="I56:I71" si="17">IF(F56&lt;=0.5,IF(F56&gt;=0.21,"x",""),"")</f>
        <v/>
      </c>
      <c r="J56" s="177" t="str">
        <f>IF(F56&lt;=0.7,IF(F56&gt;0.51,"x",""),"")</f>
        <v/>
      </c>
      <c r="K56" s="177" t="str">
        <f t="shared" ref="K56:K71" si="18">IF(F56&lt;=0.9,IF(F56&gt;=0.71,"x",""),"")</f>
        <v/>
      </c>
      <c r="L56" s="177" t="str">
        <f t="shared" ref="L56:L71" si="19">IF(F56&lt;=1,IF(F56&gt;0.9,"x",""),"")</f>
        <v/>
      </c>
      <c r="M56" s="199"/>
      <c r="N56" s="159"/>
      <c r="BI56" s="62"/>
      <c r="BJ56" s="62"/>
    </row>
    <row r="57" spans="1:62" ht="162" customHeight="1" x14ac:dyDescent="0.3">
      <c r="A57" s="158"/>
      <c r="B57" s="194" t="str">
        <f>IF([2]Comportamenti!C9="x",[2]Comportamenti!A9,0)</f>
        <v>Analisi e soluzione dei problemi. Capacità di individuare e comprendere gli aspetti essenziali dei problemi per riuscire a definirne le priorità, valutare i fatti significativi, sviluppare possibili soluzioni ricorrendo sia all’esperienza sia alla creatività, in modo da arrivare in tempi congrui ad una soluzione efficace</v>
      </c>
      <c r="C57" s="194" t="str">
        <f>IF([2]Comportamenti!C9="x",[2]Comportamenti!B9,0)</f>
        <v>Il Dirigente:Individua le caratteristiche (variabili o costanti) dei problemi, e le ipotesi di risoluzione degli stessi rispetto alle cause. Verifica l’efficacia della soluzione trovata.  Individua momenti di difficoltà e fornisce contributi concreti per il loro superamento; Comprende le divergenze e previene gli effetti del conflitto; Elimina le anomalie e i ritardi. Individua modalità gestionali efficienti di riduzione dei tempi medi di evasione delle richieste.</v>
      </c>
      <c r="D57" s="175">
        <f>IF([2]Comportamenti!C9="x",[2]Comportamenti!J9,0)</f>
        <v>10</v>
      </c>
      <c r="E57" s="195">
        <f t="shared" si="15"/>
        <v>2.5</v>
      </c>
      <c r="F57" s="196">
        <f t="shared" si="14"/>
        <v>0</v>
      </c>
      <c r="G57" s="197"/>
      <c r="H57" s="177" t="str">
        <f t="shared" si="16"/>
        <v>x</v>
      </c>
      <c r="I57" s="177" t="str">
        <f t="shared" si="17"/>
        <v/>
      </c>
      <c r="J57" s="177" t="str">
        <f>IF(F57&lt;=0.7,IF(F57&gt;0.51,"x",""),"")</f>
        <v/>
      </c>
      <c r="K57" s="177" t="str">
        <f t="shared" si="18"/>
        <v/>
      </c>
      <c r="L57" s="177" t="str">
        <f t="shared" si="19"/>
        <v/>
      </c>
      <c r="M57" s="199"/>
      <c r="N57" s="159"/>
      <c r="BI57" s="62"/>
      <c r="BJ57" s="62"/>
    </row>
    <row r="58" spans="1:62" ht="220.5" customHeight="1" x14ac:dyDescent="0.3">
      <c r="A58" s="158"/>
      <c r="B58" s="194" t="str">
        <f>IF([2]Comportamenti!C10="x",[2]Comportamenti!A10,0)</f>
        <v xml:space="preserve">Rapporti con l’utenza
Capacità di cogliere le esigenze dei clienti interni ed esterni orientando costantemente la propria attività al soddisfacimento delle loro esigenze, coerentemente con gli standard e gli obiettivi organizzativi
</v>
      </c>
      <c r="C58" s="194" t="str">
        <f>IF([2]Comportamenti!C10="x",[2]Comportamenti!B10,0)</f>
        <v xml:space="preserve">Il Dirigente:Adotta una modalità di ascolto attivo e garantisce adeguata accoglienza dell’utenza;
Organizza e gestisce l’orario di servizio in relazione alle esigenze dell’utenza; Gestisce il feedback. Presidia sull’ adeguata gestione dei rapporti con l’utenza da parte dei propri collaboratori. Organizza le informazioni circa il servizio erogato dalla propria struttura per orientare l’utenza esterna (es. segnaletica interna, accessibilità, portali on line per il cittadino)
Si attiva in modo coerente e tempestivo per la soddisfazione del bisogno espresso dall’utenza.
</v>
      </c>
      <c r="D58" s="175">
        <f>IF([2]Comportamenti!C10="x",[2]Comportamenti!J10,0)</f>
        <v>10</v>
      </c>
      <c r="E58" s="195">
        <f t="shared" si="15"/>
        <v>2.5</v>
      </c>
      <c r="F58" s="196">
        <f t="shared" si="14"/>
        <v>0</v>
      </c>
      <c r="G58" s="197"/>
      <c r="H58" s="177" t="str">
        <f t="shared" si="16"/>
        <v>x</v>
      </c>
      <c r="I58" s="177" t="str">
        <f t="shared" si="17"/>
        <v/>
      </c>
      <c r="J58" s="177" t="str">
        <f t="shared" ref="J58:J71" si="20">IF(F58&lt;=0.7,IF(F58&gt;=0.51,"x",""),"")</f>
        <v/>
      </c>
      <c r="K58" s="177" t="str">
        <f t="shared" si="18"/>
        <v/>
      </c>
      <c r="L58" s="177" t="str">
        <f t="shared" si="19"/>
        <v/>
      </c>
      <c r="M58" s="199"/>
      <c r="N58" s="159"/>
      <c r="BI58" s="62"/>
      <c r="BJ58" s="62"/>
    </row>
    <row r="59" spans="1:62" ht="171" customHeight="1" x14ac:dyDescent="0.3">
      <c r="A59" s="158"/>
      <c r="B59" s="194" t="str">
        <f>IF([2]Comportamenti!C11="x",[2]Comportamenti!A11,0)</f>
        <v>Orientamento al risultato: Capacità di lavorare per il perseguimento di obiettivi, anche attraverso la autodeterminazione degli stessi, definendo livelli di prestazione sfidanti. Applicazione costante al raggiungimento dei risultati di competenza. Capacità di essere efficace finalizzando con continuità le proprie e altrui attività al conseguimento dei risultati</v>
      </c>
      <c r="C59" s="194" t="str">
        <f>IF([2]Comportamenti!C11="x",[2]Comportamenti!B11,0)</f>
        <v>Il Dirigente:Persevera nel raggiungimento del risultato e non si scoraggia di fronte ad errori e ad insuccessi;  individua e ricerca tutte le strategie per conseguire il risultato; riconosce le priorità e le urgenze nella prospettiva di raggiungere il risultato; coinvolge e guida il gruppo verso il risultato da raggiungere; agisce coerentemente agli impegni presi, influenzando attivamente e positivamente gli eventi; sollecita o promuove la collaborazione con gli altri dirigenti coinvolti nel proprio obiettivo;</v>
      </c>
      <c r="D59" s="175">
        <f>IF([2]Comportamenti!C11="x",[2]Comportamenti!J11,0)</f>
        <v>10</v>
      </c>
      <c r="E59" s="195">
        <f t="shared" si="15"/>
        <v>2.5</v>
      </c>
      <c r="F59" s="196">
        <f t="shared" si="14"/>
        <v>0</v>
      </c>
      <c r="G59" s="197"/>
      <c r="H59" s="177" t="str">
        <f t="shared" si="16"/>
        <v>x</v>
      </c>
      <c r="I59" s="177" t="str">
        <f t="shared" si="17"/>
        <v/>
      </c>
      <c r="J59" s="177" t="str">
        <f t="shared" si="20"/>
        <v/>
      </c>
      <c r="K59" s="177" t="str">
        <f t="shared" si="18"/>
        <v/>
      </c>
      <c r="L59" s="177" t="str">
        <f t="shared" si="19"/>
        <v/>
      </c>
      <c r="M59" s="199"/>
      <c r="N59" s="159"/>
      <c r="BI59" s="62"/>
      <c r="BJ59" s="62"/>
    </row>
    <row r="60" spans="1:62" ht="251.25" customHeight="1" x14ac:dyDescent="0.3">
      <c r="A60" s="158"/>
      <c r="B60" s="194" t="str">
        <f>IF([2]Comportamenti!C12="x",[2]Comportamenti!A12,0)</f>
        <v xml:space="preserve">Iniziativa: Capacità di attivarsi in modo autonomo nell'ambito delle proprie responsabilità e dei propri compiti, senza attendere indicazioni dagli altri e senza subire gli eventi. </v>
      </c>
      <c r="C60" s="194" t="str">
        <f>IF([2]Comportamenti!C12="x",[2]Comportamenti!B12,0)</f>
        <v>Il Dirigente:Reagisce attivamente nelle situazioni, anche in situazioni eccezionali e/o di crisi, individuando i margini di azione e di miglioramento; Presidia tutti gli ambiti di discrezionalità consentiti dal ruolo, assumendosi le proprie responsabilità; • cerca stimoli, occasioni di miglioramento e perfezionamento del proprio lavoro e della propria organizzazione; • propone spontaneamente idee, osservazioni, interpretazioni, soluzioni; • chiede chiarimenti e pone domande per comprendere la realtà organizzativa e gli avvenimenti; • anticipa e gestisce situazioni ed eventi; • interviene in prima persona, senza la sollecitazione di altri, su quanto causa perdite di tempo e di risorse; • affronta con passione ed energia l’attività lavorativa.</v>
      </c>
      <c r="D60" s="175">
        <f>IF([2]Comportamenti!C12="x",[2]Comportamenti!J12,0)</f>
        <v>10</v>
      </c>
      <c r="E60" s="195">
        <f t="shared" si="15"/>
        <v>2.5</v>
      </c>
      <c r="F60" s="196">
        <f t="shared" si="14"/>
        <v>0</v>
      </c>
      <c r="G60" s="197"/>
      <c r="H60" s="177" t="str">
        <f t="shared" si="16"/>
        <v>x</v>
      </c>
      <c r="I60" s="177" t="str">
        <f t="shared" si="17"/>
        <v/>
      </c>
      <c r="J60" s="177" t="str">
        <f t="shared" si="20"/>
        <v/>
      </c>
      <c r="K60" s="177" t="str">
        <f t="shared" si="18"/>
        <v/>
      </c>
      <c r="L60" s="177" t="str">
        <f t="shared" si="19"/>
        <v/>
      </c>
      <c r="M60" s="199"/>
      <c r="N60" s="159"/>
      <c r="BI60" s="62"/>
      <c r="BJ60" s="62"/>
    </row>
    <row r="61" spans="1:62" ht="38.25" hidden="1" customHeight="1" x14ac:dyDescent="0.3">
      <c r="A61" s="158"/>
      <c r="B61" s="194">
        <f>IF([2]Comportamenti!C13="x",[2]Comportamenti!A13,0)</f>
        <v>0</v>
      </c>
      <c r="C61" s="200"/>
      <c r="D61" s="175"/>
      <c r="E61" s="195">
        <f t="shared" si="15"/>
        <v>0</v>
      </c>
      <c r="F61" s="196">
        <f t="shared" si="14"/>
        <v>1</v>
      </c>
      <c r="G61" s="197">
        <v>100</v>
      </c>
      <c r="H61" s="177" t="str">
        <f t="shared" si="16"/>
        <v/>
      </c>
      <c r="I61" s="177" t="str">
        <f t="shared" si="17"/>
        <v/>
      </c>
      <c r="J61" s="177" t="str">
        <f t="shared" si="20"/>
        <v/>
      </c>
      <c r="K61" s="177" t="str">
        <f t="shared" si="18"/>
        <v/>
      </c>
      <c r="L61" s="177" t="str">
        <f t="shared" si="19"/>
        <v>x</v>
      </c>
      <c r="M61" s="199"/>
      <c r="N61" s="159"/>
      <c r="BI61" s="62"/>
      <c r="BJ61" s="62"/>
    </row>
    <row r="62" spans="1:62" ht="38.25" hidden="1" customHeight="1" x14ac:dyDescent="0.3">
      <c r="A62" s="158"/>
      <c r="B62" s="200"/>
      <c r="C62" s="200"/>
      <c r="D62" s="175"/>
      <c r="E62" s="195">
        <f t="shared" si="15"/>
        <v>0</v>
      </c>
      <c r="F62" s="196">
        <f t="shared" si="14"/>
        <v>1</v>
      </c>
      <c r="G62" s="197">
        <v>100</v>
      </c>
      <c r="H62" s="177" t="str">
        <f t="shared" si="16"/>
        <v/>
      </c>
      <c r="I62" s="177" t="str">
        <f t="shared" si="17"/>
        <v/>
      </c>
      <c r="J62" s="177" t="str">
        <f t="shared" si="20"/>
        <v/>
      </c>
      <c r="K62" s="177" t="str">
        <f t="shared" si="18"/>
        <v/>
      </c>
      <c r="L62" s="177" t="str">
        <f t="shared" si="19"/>
        <v>x</v>
      </c>
      <c r="M62" s="199"/>
      <c r="N62" s="159"/>
      <c r="BI62" s="62"/>
      <c r="BJ62" s="62"/>
    </row>
    <row r="63" spans="1:62" ht="38.25" hidden="1" customHeight="1" x14ac:dyDescent="0.3">
      <c r="A63" s="158"/>
      <c r="B63" s="200"/>
      <c r="C63" s="200"/>
      <c r="D63" s="175"/>
      <c r="E63" s="195">
        <f t="shared" si="15"/>
        <v>0</v>
      </c>
      <c r="F63" s="196">
        <f t="shared" si="14"/>
        <v>1</v>
      </c>
      <c r="G63" s="197">
        <v>100</v>
      </c>
      <c r="H63" s="177" t="str">
        <f t="shared" si="16"/>
        <v/>
      </c>
      <c r="I63" s="177" t="str">
        <f t="shared" si="17"/>
        <v/>
      </c>
      <c r="J63" s="177" t="str">
        <f t="shared" si="20"/>
        <v/>
      </c>
      <c r="K63" s="177" t="str">
        <f t="shared" si="18"/>
        <v/>
      </c>
      <c r="L63" s="177" t="str">
        <f t="shared" si="19"/>
        <v>x</v>
      </c>
      <c r="M63" s="199"/>
      <c r="N63" s="159"/>
      <c r="BI63" s="62"/>
      <c r="BJ63" s="62"/>
    </row>
    <row r="64" spans="1:62" ht="38.25" hidden="1" customHeight="1" x14ac:dyDescent="0.3">
      <c r="A64" s="158"/>
      <c r="B64" s="200"/>
      <c r="C64" s="200"/>
      <c r="D64" s="175"/>
      <c r="E64" s="195">
        <f t="shared" si="15"/>
        <v>0</v>
      </c>
      <c r="F64" s="196">
        <f t="shared" si="14"/>
        <v>1</v>
      </c>
      <c r="G64" s="197">
        <v>100</v>
      </c>
      <c r="H64" s="177" t="str">
        <f t="shared" si="16"/>
        <v/>
      </c>
      <c r="I64" s="177" t="str">
        <f t="shared" si="17"/>
        <v/>
      </c>
      <c r="J64" s="177" t="str">
        <f t="shared" si="20"/>
        <v/>
      </c>
      <c r="K64" s="177" t="str">
        <f t="shared" si="18"/>
        <v/>
      </c>
      <c r="L64" s="177" t="str">
        <f t="shared" si="19"/>
        <v>x</v>
      </c>
      <c r="M64" s="199"/>
      <c r="N64" s="159"/>
      <c r="BI64" s="62"/>
      <c r="BJ64" s="62"/>
    </row>
    <row r="65" spans="1:62" ht="38.25" hidden="1" customHeight="1" x14ac:dyDescent="0.3">
      <c r="A65" s="158"/>
      <c r="B65" s="200"/>
      <c r="C65" s="200"/>
      <c r="D65" s="175"/>
      <c r="E65" s="195">
        <f t="shared" si="15"/>
        <v>0</v>
      </c>
      <c r="F65" s="196">
        <f t="shared" si="14"/>
        <v>1</v>
      </c>
      <c r="G65" s="197">
        <v>100</v>
      </c>
      <c r="H65" s="177" t="str">
        <f t="shared" si="16"/>
        <v/>
      </c>
      <c r="I65" s="177" t="str">
        <f t="shared" si="17"/>
        <v/>
      </c>
      <c r="J65" s="177" t="str">
        <f t="shared" si="20"/>
        <v/>
      </c>
      <c r="K65" s="177" t="str">
        <f t="shared" si="18"/>
        <v/>
      </c>
      <c r="L65" s="177" t="str">
        <f t="shared" si="19"/>
        <v>x</v>
      </c>
      <c r="M65" s="199"/>
      <c r="N65" s="159"/>
      <c r="BI65" s="62"/>
      <c r="BJ65" s="62"/>
    </row>
    <row r="66" spans="1:62" ht="38.25" hidden="1" customHeight="1" x14ac:dyDescent="0.3">
      <c r="A66" s="158"/>
      <c r="B66" s="200"/>
      <c r="C66" s="200"/>
      <c r="D66" s="175"/>
      <c r="E66" s="195">
        <f t="shared" si="15"/>
        <v>0</v>
      </c>
      <c r="F66" s="196">
        <f t="shared" si="14"/>
        <v>1</v>
      </c>
      <c r="G66" s="197">
        <v>100</v>
      </c>
      <c r="H66" s="177" t="str">
        <f t="shared" si="16"/>
        <v/>
      </c>
      <c r="I66" s="177" t="str">
        <f t="shared" si="17"/>
        <v/>
      </c>
      <c r="J66" s="177" t="str">
        <f t="shared" si="20"/>
        <v/>
      </c>
      <c r="K66" s="177" t="str">
        <f t="shared" si="18"/>
        <v/>
      </c>
      <c r="L66" s="177" t="str">
        <f t="shared" si="19"/>
        <v>x</v>
      </c>
      <c r="M66" s="199"/>
      <c r="N66" s="159"/>
      <c r="BI66" s="62"/>
      <c r="BJ66" s="62"/>
    </row>
    <row r="67" spans="1:62" ht="38.25" hidden="1" customHeight="1" x14ac:dyDescent="0.3">
      <c r="A67" s="158"/>
      <c r="B67" s="200"/>
      <c r="C67" s="200"/>
      <c r="D67" s="175"/>
      <c r="E67" s="195">
        <f t="shared" si="15"/>
        <v>0</v>
      </c>
      <c r="F67" s="196">
        <f t="shared" si="14"/>
        <v>1</v>
      </c>
      <c r="G67" s="197">
        <v>100</v>
      </c>
      <c r="H67" s="177" t="str">
        <f t="shared" si="16"/>
        <v/>
      </c>
      <c r="I67" s="177" t="str">
        <f t="shared" si="17"/>
        <v/>
      </c>
      <c r="J67" s="177" t="str">
        <f t="shared" si="20"/>
        <v/>
      </c>
      <c r="K67" s="177" t="str">
        <f t="shared" si="18"/>
        <v/>
      </c>
      <c r="L67" s="177" t="str">
        <f t="shared" si="19"/>
        <v>x</v>
      </c>
      <c r="M67" s="199"/>
      <c r="N67" s="159"/>
      <c r="BI67" s="62"/>
      <c r="BJ67" s="62"/>
    </row>
    <row r="68" spans="1:62" ht="38.25" hidden="1" customHeight="1" x14ac:dyDescent="0.3">
      <c r="A68" s="158"/>
      <c r="B68" s="200"/>
      <c r="C68" s="200"/>
      <c r="D68" s="175"/>
      <c r="E68" s="195">
        <f t="shared" si="15"/>
        <v>0</v>
      </c>
      <c r="F68" s="196">
        <f t="shared" si="14"/>
        <v>1</v>
      </c>
      <c r="G68" s="197">
        <v>100</v>
      </c>
      <c r="H68" s="177" t="str">
        <f t="shared" si="16"/>
        <v/>
      </c>
      <c r="I68" s="177" t="str">
        <f t="shared" si="17"/>
        <v/>
      </c>
      <c r="J68" s="177" t="str">
        <f t="shared" si="20"/>
        <v/>
      </c>
      <c r="K68" s="177" t="str">
        <f t="shared" si="18"/>
        <v/>
      </c>
      <c r="L68" s="177" t="str">
        <f t="shared" si="19"/>
        <v>x</v>
      </c>
      <c r="M68" s="199"/>
      <c r="N68" s="159"/>
      <c r="BI68" s="62"/>
      <c r="BJ68" s="62"/>
    </row>
    <row r="69" spans="1:62" ht="38.25" hidden="1" customHeight="1" x14ac:dyDescent="0.3">
      <c r="A69" s="158"/>
      <c r="B69" s="200"/>
      <c r="C69" s="200"/>
      <c r="D69" s="175"/>
      <c r="E69" s="195">
        <f t="shared" si="15"/>
        <v>0</v>
      </c>
      <c r="F69" s="196">
        <f>G69/100</f>
        <v>1</v>
      </c>
      <c r="G69" s="197">
        <v>100</v>
      </c>
      <c r="H69" s="177" t="str">
        <f t="shared" si="16"/>
        <v/>
      </c>
      <c r="I69" s="177" t="str">
        <f t="shared" si="17"/>
        <v/>
      </c>
      <c r="J69" s="177" t="str">
        <f t="shared" si="20"/>
        <v/>
      </c>
      <c r="K69" s="177" t="str">
        <f t="shared" si="18"/>
        <v/>
      </c>
      <c r="L69" s="177" t="str">
        <f t="shared" si="19"/>
        <v>x</v>
      </c>
      <c r="M69" s="199"/>
      <c r="N69" s="159"/>
    </row>
    <row r="70" spans="1:62" ht="38.25" hidden="1" customHeight="1" x14ac:dyDescent="0.3">
      <c r="A70" s="158"/>
      <c r="B70" s="200"/>
      <c r="C70" s="200"/>
      <c r="D70" s="175"/>
      <c r="E70" s="195">
        <f t="shared" si="15"/>
        <v>0</v>
      </c>
      <c r="F70" s="196">
        <f>G70/100</f>
        <v>1</v>
      </c>
      <c r="G70" s="197">
        <v>100</v>
      </c>
      <c r="H70" s="177" t="str">
        <f t="shared" si="16"/>
        <v/>
      </c>
      <c r="I70" s="177" t="str">
        <f t="shared" si="17"/>
        <v/>
      </c>
      <c r="J70" s="177" t="str">
        <f t="shared" si="20"/>
        <v/>
      </c>
      <c r="K70" s="177" t="str">
        <f t="shared" si="18"/>
        <v/>
      </c>
      <c r="L70" s="177" t="str">
        <f t="shared" si="19"/>
        <v>x</v>
      </c>
      <c r="M70" s="199"/>
      <c r="N70" s="159"/>
    </row>
    <row r="71" spans="1:62" ht="57" customHeight="1" x14ac:dyDescent="0.3">
      <c r="A71" s="158"/>
      <c r="B71" s="194" t="s">
        <v>431</v>
      </c>
      <c r="C71" s="194" t="s">
        <v>432</v>
      </c>
      <c r="D71" s="175">
        <v>20</v>
      </c>
      <c r="E71" s="195">
        <f t="shared" si="15"/>
        <v>5</v>
      </c>
      <c r="F71" s="196">
        <f t="shared" si="14"/>
        <v>0</v>
      </c>
      <c r="G71" s="197"/>
      <c r="H71" s="177" t="str">
        <f t="shared" si="16"/>
        <v>x</v>
      </c>
      <c r="I71" s="177" t="str">
        <f t="shared" si="17"/>
        <v/>
      </c>
      <c r="J71" s="177" t="str">
        <f t="shared" si="20"/>
        <v/>
      </c>
      <c r="K71" s="177" t="str">
        <f t="shared" si="18"/>
        <v/>
      </c>
      <c r="L71" s="177" t="str">
        <f t="shared" si="19"/>
        <v/>
      </c>
      <c r="M71" s="199"/>
      <c r="N71" s="159"/>
    </row>
    <row r="72" spans="1:62" s="80" customFormat="1" ht="33" customHeight="1" x14ac:dyDescent="0.3">
      <c r="A72" s="158"/>
      <c r="B72" s="381" t="s">
        <v>433</v>
      </c>
      <c r="C72" s="381"/>
      <c r="D72" s="201">
        <f>SUM(D53:D71)</f>
        <v>100</v>
      </c>
      <c r="E72" s="382" t="s">
        <v>434</v>
      </c>
      <c r="F72" s="382"/>
      <c r="G72" s="382"/>
      <c r="H72" s="381" t="s">
        <v>414</v>
      </c>
      <c r="I72" s="381"/>
      <c r="J72" s="381"/>
      <c r="K72" s="381"/>
      <c r="L72" s="381"/>
      <c r="M72" s="202" t="s">
        <v>415</v>
      </c>
      <c r="N72" s="159"/>
      <c r="BI72" s="187"/>
      <c r="BJ72" s="188"/>
    </row>
    <row r="73" spans="1:62" s="80" customFormat="1" ht="22.5" customHeight="1" x14ac:dyDescent="0.3">
      <c r="A73" s="158"/>
      <c r="B73" s="381" t="s">
        <v>435</v>
      </c>
      <c r="C73" s="381"/>
      <c r="D73" s="201">
        <f>D72+D48</f>
        <v>160</v>
      </c>
      <c r="E73" s="382">
        <f>SUM(E53:E71)</f>
        <v>25</v>
      </c>
      <c r="F73" s="382"/>
      <c r="G73" s="382"/>
      <c r="H73" s="203"/>
      <c r="I73" s="204">
        <f>IF(I53="x",F53*E53)+IF(I54="x",F54*E54)+IF(I55="x",F55*E55)+IF(I56="x",F56*E56)+IF(I57="x",F57*E57)+IF(I58="x",F58*E58)+IF(I59="x",F59*E59)+IF(I60="x",F60*E60)+IF(I61="x",F61*E61)+IF(I62="x",F62*E62)+IF(I63="x",F63*E63)+IF(I64="x",F64*E64)+IF(I65="x",F65*E65)+IF(I66="x",F66*E66)+IF(I67="x",F67*E67)+IF(I68="x",F68*E68)+IF(I69="x",F69*E69)+IF(I70="x",F70*E70)+IF(I71="x",F71*E71)</f>
        <v>0</v>
      </c>
      <c r="J73" s="204">
        <f>IF(J53="x",F53*E53)+IF(J54="x",F54*E54)+IF(J55="x",F55*E55)+IF(J56="x",F56*E56)+IF(J57="x",F57*E57)+IF(J58="x",F58*E58)+IF(J59="x",F59*E59)+IF(J60="x",F60*E60)+IF(J61="x",F61*E61)+IF(J62="x",F62*E62)+IF(J63="x",F63*E63)+IF(J64="x",F64*E64)+IF(J65="x",F65*E65)+IF(J66="x",F66*E66)+IF(J67="x",F67*E67)+IF(J68="x",F68*E68)+IF(J69="x",F69*E69)+IF(J70="x",F70*E70)+IF(J71="x",F71*E71)</f>
        <v>0</v>
      </c>
      <c r="K73" s="204">
        <f>IF(K53="x",F53*E53)+IF(K54="x",F54*E54)+IF(K55="x",F55*E55)+IF(K56="x",F56*E56)+IF(K57="x",F57*E57)+IF(K58="x",F58*E58)+IF(K59="x",F59*E59)+IF(K60="x",F60*E60)+IF(K61="x",F61*E61)+IF(K62="x",F62*E62)+IF(K63="x",F63*E63)+IF(K64="x",F64*E64)+IF(K65="x",F65*E65)+IF(K66="x",F66*E66)+IF(K67="x",F67*E67)+IF(K68="x",F68*E68)+IF(K69="x",F69*E69)+IF(K70="x",F70*E70)+IF(K71="x",F71*E71)</f>
        <v>0</v>
      </c>
      <c r="L73" s="204">
        <f>IF(L53="x",F53*E53)+IF(L54="x",F54*E54)+IF(L55="x",F55*E55)+IF(L56="x",F56*E56)+IF(L57="x",F57*E57)+IF(L58="x",F58*E58)+IF(L59="x",F59*E59)+IF(L60="x",F60*E60)+IF(L61="x",F61*E61)+IF(L62="x",F62*E62)+IF(L63="x",F63*E63)+IF(L64="x",F64*E64)+IF(L65="x",F65*E65)+IF(L66="x",F66*E66)+IF(L67="x",F67*E67)+IF(L68="x",F68*E68)+IF(L69="x",F69*E69)+IF(L70="x",F70*E70)+IF(L71="x",F71*E71)</f>
        <v>0</v>
      </c>
      <c r="M73" s="205">
        <f>SUM(H73:L73)</f>
        <v>0</v>
      </c>
      <c r="N73" s="159"/>
      <c r="BI73" s="188"/>
      <c r="BJ73" s="188"/>
    </row>
    <row r="74" spans="1:62" ht="8.25" customHeight="1" x14ac:dyDescent="0.3">
      <c r="A74" s="158"/>
      <c r="B74" s="73"/>
      <c r="C74" s="73"/>
      <c r="D74" s="73"/>
      <c r="E74" s="73"/>
      <c r="F74" s="73"/>
      <c r="G74" s="73"/>
      <c r="H74" s="73"/>
      <c r="I74" s="73"/>
      <c r="J74" s="73"/>
      <c r="K74" s="73"/>
      <c r="L74" s="73"/>
      <c r="M74" s="73"/>
      <c r="N74" s="159"/>
    </row>
    <row r="75" spans="1:62" ht="18" customHeight="1" thickBot="1" x14ac:dyDescent="0.35">
      <c r="A75" s="158"/>
      <c r="B75" s="73"/>
      <c r="C75" s="73"/>
      <c r="D75" s="73"/>
      <c r="E75" s="73"/>
      <c r="F75" s="73"/>
      <c r="G75" s="73"/>
      <c r="H75" s="73"/>
      <c r="I75" s="73"/>
      <c r="J75" s="73"/>
      <c r="K75" s="73"/>
      <c r="L75" s="73"/>
      <c r="M75" s="73"/>
      <c r="N75" s="159"/>
    </row>
    <row r="76" spans="1:62" ht="15.75" customHeight="1" thickTop="1" thickBot="1" x14ac:dyDescent="0.35">
      <c r="A76" s="158"/>
      <c r="B76" s="376" t="s">
        <v>436</v>
      </c>
      <c r="C76" s="376"/>
      <c r="D76" s="206"/>
      <c r="E76" s="207"/>
      <c r="F76" s="206"/>
      <c r="G76" s="206"/>
      <c r="H76" s="208">
        <f>M32</f>
        <v>0</v>
      </c>
      <c r="I76" s="209"/>
      <c r="J76" s="210">
        <f>H76/60</f>
        <v>0</v>
      </c>
      <c r="K76" s="211"/>
      <c r="L76" s="73"/>
      <c r="M76" s="73"/>
      <c r="N76" s="159"/>
    </row>
    <row r="77" spans="1:62" ht="15.75" customHeight="1" thickTop="1" x14ac:dyDescent="0.3">
      <c r="A77" s="158"/>
      <c r="B77" s="73"/>
      <c r="C77" s="73"/>
      <c r="D77" s="73"/>
      <c r="E77" s="73"/>
      <c r="F77" s="65"/>
      <c r="G77" s="65"/>
      <c r="H77" s="73"/>
      <c r="I77" s="209"/>
      <c r="J77" s="209"/>
      <c r="K77" s="73"/>
      <c r="L77" s="73"/>
      <c r="M77" s="73"/>
      <c r="N77" s="159"/>
    </row>
    <row r="78" spans="1:62" ht="4.5" customHeight="1" x14ac:dyDescent="0.3">
      <c r="A78" s="377"/>
      <c r="B78" s="377"/>
      <c r="C78" s="377"/>
      <c r="D78" s="377"/>
      <c r="E78" s="377"/>
      <c r="F78" s="377"/>
      <c r="G78" s="377"/>
      <c r="H78" s="377"/>
      <c r="I78" s="377"/>
      <c r="J78" s="377"/>
      <c r="K78" s="377"/>
      <c r="L78" s="377"/>
      <c r="M78" s="377"/>
      <c r="N78" s="377"/>
    </row>
    <row r="79" spans="1:62" ht="19.5" customHeight="1" thickBot="1" x14ac:dyDescent="0.35">
      <c r="A79" s="158"/>
      <c r="B79" s="73"/>
      <c r="C79" s="73"/>
      <c r="D79" s="73"/>
      <c r="E79" s="73"/>
      <c r="F79" s="65"/>
      <c r="G79" s="65"/>
      <c r="H79" s="73"/>
      <c r="I79" s="209"/>
      <c r="J79" s="209"/>
      <c r="K79" s="73"/>
      <c r="L79" s="73"/>
      <c r="M79" s="73"/>
      <c r="N79" s="159"/>
    </row>
    <row r="80" spans="1:62" ht="15.75" customHeight="1" thickTop="1" thickBot="1" x14ac:dyDescent="0.35">
      <c r="A80" s="158"/>
      <c r="B80" s="212"/>
      <c r="C80" s="378" t="s">
        <v>437</v>
      </c>
      <c r="D80" s="378"/>
      <c r="E80" s="378"/>
      <c r="F80" s="378"/>
      <c r="G80" s="379"/>
      <c r="H80" s="208">
        <f>H76</f>
        <v>0</v>
      </c>
      <c r="I80" s="73"/>
      <c r="J80" s="73"/>
      <c r="K80" s="73"/>
      <c r="L80" s="73"/>
      <c r="M80" s="73"/>
      <c r="N80" s="159"/>
    </row>
    <row r="81" spans="1:62" ht="7.5" customHeight="1" thickTop="1" x14ac:dyDescent="0.3">
      <c r="A81" s="158"/>
      <c r="B81" s="212"/>
      <c r="C81" s="212"/>
      <c r="D81" s="206"/>
      <c r="E81" s="206"/>
      <c r="F81" s="206"/>
      <c r="G81" s="206"/>
      <c r="H81" s="73"/>
      <c r="I81" s="73"/>
      <c r="J81" s="73"/>
      <c r="K81" s="73"/>
      <c r="L81" s="73"/>
      <c r="M81" s="73"/>
      <c r="N81" s="159"/>
    </row>
    <row r="82" spans="1:62" ht="3.75" customHeight="1" thickBot="1" x14ac:dyDescent="0.35">
      <c r="A82" s="158"/>
      <c r="B82" s="212"/>
      <c r="C82" s="212"/>
      <c r="D82" s="73"/>
      <c r="E82" s="73"/>
      <c r="F82" s="65"/>
      <c r="G82" s="65"/>
      <c r="H82" s="73"/>
      <c r="I82" s="65"/>
      <c r="J82" s="73"/>
      <c r="K82" s="73"/>
      <c r="L82" s="73"/>
      <c r="M82" s="73"/>
      <c r="N82" s="159"/>
    </row>
    <row r="83" spans="1:62" ht="16.5" customHeight="1" thickTop="1" thickBot="1" x14ac:dyDescent="0.35">
      <c r="A83" s="158"/>
      <c r="B83" s="73" t="s">
        <v>438</v>
      </c>
      <c r="C83" s="378" t="s">
        <v>439</v>
      </c>
      <c r="D83" s="378"/>
      <c r="E83" s="378"/>
      <c r="F83" s="378"/>
      <c r="G83" s="379"/>
      <c r="H83" s="208">
        <f>M48</f>
        <v>0</v>
      </c>
      <c r="I83" s="65"/>
      <c r="J83" s="210">
        <f>(H76+H83+H85)/100</f>
        <v>0</v>
      </c>
      <c r="K83" s="211" t="s">
        <v>440</v>
      </c>
      <c r="L83" s="210"/>
      <c r="M83" s="73"/>
      <c r="N83" s="159"/>
    </row>
    <row r="84" spans="1:62" ht="9.75" customHeight="1" thickTop="1" thickBot="1" x14ac:dyDescent="0.35">
      <c r="A84" s="158"/>
      <c r="B84" s="212"/>
      <c r="C84" s="212"/>
      <c r="D84" s="73"/>
      <c r="E84" s="73"/>
      <c r="F84" s="65"/>
      <c r="G84" s="65"/>
      <c r="H84" s="73"/>
      <c r="I84" s="209"/>
      <c r="J84" s="209"/>
      <c r="K84" s="73"/>
      <c r="L84" s="73"/>
      <c r="M84" s="73"/>
      <c r="N84" s="159"/>
    </row>
    <row r="85" spans="1:62" ht="15.75" customHeight="1" thickTop="1" thickBot="1" x14ac:dyDescent="0.35">
      <c r="A85" s="158"/>
      <c r="B85" s="212"/>
      <c r="C85" s="378" t="s">
        <v>441</v>
      </c>
      <c r="D85" s="378"/>
      <c r="E85" s="378"/>
      <c r="F85" s="378"/>
      <c r="G85" s="379"/>
      <c r="H85" s="208">
        <f>M73</f>
        <v>0</v>
      </c>
      <c r="I85" s="209"/>
      <c r="J85" s="209"/>
      <c r="K85" s="209"/>
      <c r="L85" s="209"/>
      <c r="M85" s="209"/>
      <c r="N85" s="159"/>
    </row>
    <row r="86" spans="1:62" ht="15.75" customHeight="1" thickTop="1" thickBot="1" x14ac:dyDescent="0.35">
      <c r="A86" s="213"/>
      <c r="B86" s="214"/>
      <c r="C86" s="214"/>
      <c r="D86" s="215"/>
      <c r="E86" s="215"/>
      <c r="F86" s="215"/>
      <c r="G86" s="215"/>
      <c r="H86" s="215"/>
      <c r="I86" s="216"/>
      <c r="J86" s="216"/>
      <c r="K86" s="215"/>
      <c r="L86" s="215"/>
      <c r="M86" s="215"/>
      <c r="N86" s="217"/>
    </row>
    <row r="87" spans="1:62" s="218" customFormat="1" ht="16.2" thickTop="1" x14ac:dyDescent="0.3">
      <c r="D87" s="219"/>
      <c r="E87" s="219"/>
      <c r="F87" s="219"/>
      <c r="G87" s="220"/>
      <c r="K87" s="221"/>
      <c r="BI87" s="188"/>
      <c r="BJ87" s="188"/>
    </row>
  </sheetData>
  <mergeCells count="44">
    <mergeCell ref="B2:M2"/>
    <mergeCell ref="B9:C9"/>
    <mergeCell ref="D9:I9"/>
    <mergeCell ref="J9:M9"/>
    <mergeCell ref="B12:C14"/>
    <mergeCell ref="D12:D15"/>
    <mergeCell ref="E12:E15"/>
    <mergeCell ref="F12:F15"/>
    <mergeCell ref="G12:G15"/>
    <mergeCell ref="H12:L12"/>
    <mergeCell ref="M12:M15"/>
    <mergeCell ref="O16:O18"/>
    <mergeCell ref="B31:C32"/>
    <mergeCell ref="E31:G31"/>
    <mergeCell ref="H31:L31"/>
    <mergeCell ref="E32:G32"/>
    <mergeCell ref="B33:M33"/>
    <mergeCell ref="B34:C35"/>
    <mergeCell ref="D34:D36"/>
    <mergeCell ref="E34:E36"/>
    <mergeCell ref="F34:F36"/>
    <mergeCell ref="G34:G36"/>
    <mergeCell ref="M34:M36"/>
    <mergeCell ref="B47:C48"/>
    <mergeCell ref="E47:G47"/>
    <mergeCell ref="H47:L47"/>
    <mergeCell ref="E48:G48"/>
    <mergeCell ref="B49:C51"/>
    <mergeCell ref="D49:D52"/>
    <mergeCell ref="E49:E52"/>
    <mergeCell ref="F49:F52"/>
    <mergeCell ref="G49:G52"/>
    <mergeCell ref="H49:L49"/>
    <mergeCell ref="M50:M52"/>
    <mergeCell ref="B72:C72"/>
    <mergeCell ref="E72:G72"/>
    <mergeCell ref="H72:L72"/>
    <mergeCell ref="B73:C73"/>
    <mergeCell ref="E73:G73"/>
    <mergeCell ref="B76:C76"/>
    <mergeCell ref="A78:N78"/>
    <mergeCell ref="C80:G80"/>
    <mergeCell ref="C83:G83"/>
    <mergeCell ref="C85:G85"/>
  </mergeCells>
  <conditionalFormatting sqref="H53:H54">
    <cfRule type="cellIs" dxfId="57" priority="25" stopIfTrue="1" operator="equal">
      <formula>"X"</formula>
    </cfRule>
  </conditionalFormatting>
  <conditionalFormatting sqref="K53:K54">
    <cfRule type="cellIs" dxfId="56" priority="26" stopIfTrue="1" operator="equal">
      <formula>"X"</formula>
    </cfRule>
  </conditionalFormatting>
  <conditionalFormatting sqref="I53:I54">
    <cfRule type="cellIs" dxfId="55" priority="27" stopIfTrue="1" operator="equal">
      <formula>"X"</formula>
    </cfRule>
  </conditionalFormatting>
  <conditionalFormatting sqref="J53:J54">
    <cfRule type="cellIs" dxfId="54" priority="28" stopIfTrue="1" operator="equal">
      <formula>"X"</formula>
    </cfRule>
  </conditionalFormatting>
  <conditionalFormatting sqref="L53:L54 M16:M30">
    <cfRule type="cellIs" dxfId="53" priority="29" stopIfTrue="1" operator="equal">
      <formula>"X"</formula>
    </cfRule>
  </conditionalFormatting>
  <conditionalFormatting sqref="H56:H57">
    <cfRule type="cellIs" dxfId="52" priority="21" stopIfTrue="1" operator="equal">
      <formula>"X"</formula>
    </cfRule>
  </conditionalFormatting>
  <conditionalFormatting sqref="K56:K57">
    <cfRule type="cellIs" dxfId="51" priority="22" stopIfTrue="1" operator="equal">
      <formula>"X"</formula>
    </cfRule>
  </conditionalFormatting>
  <conditionalFormatting sqref="I56:I57">
    <cfRule type="cellIs" dxfId="50" priority="23" stopIfTrue="1" operator="equal">
      <formula>"X"</formula>
    </cfRule>
  </conditionalFormatting>
  <conditionalFormatting sqref="J56:J57">
    <cfRule type="cellIs" dxfId="49" priority="24" stopIfTrue="1" operator="equal">
      <formula>"X"</formula>
    </cfRule>
  </conditionalFormatting>
  <conditionalFormatting sqref="H55">
    <cfRule type="cellIs" dxfId="48" priority="16" stopIfTrue="1" operator="equal">
      <formula>"X"</formula>
    </cfRule>
  </conditionalFormatting>
  <conditionalFormatting sqref="K55">
    <cfRule type="cellIs" dxfId="47" priority="17" stopIfTrue="1" operator="equal">
      <formula>"X"</formula>
    </cfRule>
  </conditionalFormatting>
  <conditionalFormatting sqref="I55">
    <cfRule type="cellIs" dxfId="46" priority="18" stopIfTrue="1" operator="equal">
      <formula>"X"</formula>
    </cfRule>
  </conditionalFormatting>
  <conditionalFormatting sqref="J55">
    <cfRule type="cellIs" dxfId="45" priority="19" stopIfTrue="1" operator="equal">
      <formula>"X"</formula>
    </cfRule>
  </conditionalFormatting>
  <conditionalFormatting sqref="L55:L71">
    <cfRule type="cellIs" dxfId="44" priority="20" stopIfTrue="1" operator="equal">
      <formula>"X"</formula>
    </cfRule>
  </conditionalFormatting>
  <conditionalFormatting sqref="H58:H71">
    <cfRule type="cellIs" dxfId="43" priority="12" stopIfTrue="1" operator="equal">
      <formula>"X"</formula>
    </cfRule>
  </conditionalFormatting>
  <conditionalFormatting sqref="K58:K71">
    <cfRule type="cellIs" dxfId="42" priority="13" stopIfTrue="1" operator="equal">
      <formula>"X"</formula>
    </cfRule>
  </conditionalFormatting>
  <conditionalFormatting sqref="I58:I71">
    <cfRule type="cellIs" dxfId="41" priority="14" stopIfTrue="1" operator="equal">
      <formula>"X"</formula>
    </cfRule>
  </conditionalFormatting>
  <conditionalFormatting sqref="J58:J71">
    <cfRule type="cellIs" dxfId="40" priority="15" stopIfTrue="1" operator="equal">
      <formula>"X"</formula>
    </cfRule>
  </conditionalFormatting>
  <conditionalFormatting sqref="H16:H30">
    <cfRule type="cellIs" dxfId="39" priority="8" stopIfTrue="1" operator="equal">
      <formula>"X"</formula>
    </cfRule>
  </conditionalFormatting>
  <conditionalFormatting sqref="K16:K30">
    <cfRule type="cellIs" dxfId="38" priority="9" stopIfTrue="1" operator="equal">
      <formula>"X"</formula>
    </cfRule>
  </conditionalFormatting>
  <conditionalFormatting sqref="I16:I30">
    <cfRule type="cellIs" dxfId="37" priority="10" stopIfTrue="1" operator="equal">
      <formula>"X"</formula>
    </cfRule>
  </conditionalFormatting>
  <conditionalFormatting sqref="J16:J30">
    <cfRule type="cellIs" dxfId="36" priority="11" stopIfTrue="1" operator="equal">
      <formula>"X"</formula>
    </cfRule>
  </conditionalFormatting>
  <conditionalFormatting sqref="L16:L30">
    <cfRule type="cellIs" dxfId="35" priority="7" stopIfTrue="1" operator="equal">
      <formula>"X"</formula>
    </cfRule>
  </conditionalFormatting>
  <conditionalFormatting sqref="M37:M46">
    <cfRule type="cellIs" dxfId="34" priority="6" stopIfTrue="1" operator="equal">
      <formula>"X"</formula>
    </cfRule>
  </conditionalFormatting>
  <conditionalFormatting sqref="H37:H46">
    <cfRule type="cellIs" dxfId="33" priority="2" stopIfTrue="1" operator="equal">
      <formula>"X"</formula>
    </cfRule>
  </conditionalFormatting>
  <conditionalFormatting sqref="K37:K46">
    <cfRule type="cellIs" dxfId="32" priority="3" stopIfTrue="1" operator="equal">
      <formula>"X"</formula>
    </cfRule>
  </conditionalFormatting>
  <conditionalFormatting sqref="I37:I46">
    <cfRule type="cellIs" dxfId="31" priority="4" stopIfTrue="1" operator="equal">
      <formula>"X"</formula>
    </cfRule>
  </conditionalFormatting>
  <conditionalFormatting sqref="J37:J46">
    <cfRule type="cellIs" dxfId="30" priority="5" stopIfTrue="1" operator="equal">
      <formula>"X"</formula>
    </cfRule>
  </conditionalFormatting>
  <conditionalFormatting sqref="L37:L46">
    <cfRule type="cellIs" dxfId="29" priority="1" stopIfTrue="1" operator="equal">
      <formula>"X"</formula>
    </cfRule>
  </conditionalFormatting>
  <pageMargins left="0.7" right="0.7" top="0.75" bottom="0.75" header="0.3" footer="0.3"/>
  <pageSetup paperSize="9" scale="6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J87"/>
  <sheetViews>
    <sheetView topLeftCell="A31" workbookViewId="0">
      <selection activeCell="C37" sqref="C37"/>
    </sheetView>
  </sheetViews>
  <sheetFormatPr defaultRowHeight="15.6" x14ac:dyDescent="0.3"/>
  <cols>
    <col min="1" max="1" width="1.33203125" style="62" customWidth="1"/>
    <col min="2" max="2" width="48.33203125" style="62" customWidth="1"/>
    <col min="3" max="3" width="47.33203125" style="62" customWidth="1"/>
    <col min="4" max="4" width="13" style="80" customWidth="1"/>
    <col min="5" max="5" width="8.33203125" style="80" customWidth="1"/>
    <col min="6" max="6" width="14" style="80" customWidth="1"/>
    <col min="7" max="7" width="11.44140625" style="81" customWidth="1"/>
    <col min="8" max="8" width="13.6640625" style="62" customWidth="1"/>
    <col min="9" max="9" width="15.6640625" style="62" customWidth="1"/>
    <col min="10" max="10" width="14.6640625" style="62" customWidth="1"/>
    <col min="11" max="11" width="15" style="62" customWidth="1"/>
    <col min="12" max="12" width="14.33203125" style="62" customWidth="1"/>
    <col min="13" max="13" width="18.5546875" style="62" customWidth="1"/>
    <col min="14" max="14" width="1.5546875" style="62" customWidth="1"/>
    <col min="15" max="15" width="18.88671875" style="62" customWidth="1"/>
    <col min="16" max="28" width="8" style="62" customWidth="1"/>
    <col min="29" max="32" width="9.33203125" style="62" customWidth="1"/>
    <col min="33" max="60" width="9.109375" style="62"/>
    <col min="61" max="61" width="64" style="188" customWidth="1"/>
    <col min="62" max="62" width="97.88671875" style="188" customWidth="1"/>
    <col min="63" max="256" width="9.109375" style="62"/>
    <col min="257" max="257" width="1.33203125" style="62" customWidth="1"/>
    <col min="258" max="258" width="44.88671875" style="62" customWidth="1"/>
    <col min="259" max="259" width="47.33203125" style="62" customWidth="1"/>
    <col min="260" max="260" width="8.109375" style="62" customWidth="1"/>
    <col min="261" max="261" width="8.33203125" style="62" customWidth="1"/>
    <col min="262" max="262" width="5.44140625" style="62" customWidth="1"/>
    <col min="263" max="263" width="8.5546875" style="62" customWidth="1"/>
    <col min="264" max="264" width="13.6640625" style="62" customWidth="1"/>
    <col min="265" max="265" width="15.6640625" style="62" customWidth="1"/>
    <col min="266" max="266" width="14.6640625" style="62" customWidth="1"/>
    <col min="267" max="267" width="15" style="62" customWidth="1"/>
    <col min="268" max="269" width="14.33203125" style="62" customWidth="1"/>
    <col min="270" max="270" width="0" style="62" hidden="1" customWidth="1"/>
    <col min="271" max="271" width="18.88671875" style="62" customWidth="1"/>
    <col min="272" max="284" width="8" style="62" customWidth="1"/>
    <col min="285" max="288" width="9.33203125" style="62" customWidth="1"/>
    <col min="289" max="316" width="9.109375" style="62"/>
    <col min="317" max="317" width="64" style="62" customWidth="1"/>
    <col min="318" max="318" width="97.88671875" style="62" customWidth="1"/>
    <col min="319" max="512" width="9.109375" style="62"/>
    <col min="513" max="513" width="1.33203125" style="62" customWidth="1"/>
    <col min="514" max="514" width="44.88671875" style="62" customWidth="1"/>
    <col min="515" max="515" width="47.33203125" style="62" customWidth="1"/>
    <col min="516" max="516" width="8.109375" style="62" customWidth="1"/>
    <col min="517" max="517" width="8.33203125" style="62" customWidth="1"/>
    <col min="518" max="518" width="5.44140625" style="62" customWidth="1"/>
    <col min="519" max="519" width="8.5546875" style="62" customWidth="1"/>
    <col min="520" max="520" width="13.6640625" style="62" customWidth="1"/>
    <col min="521" max="521" width="15.6640625" style="62" customWidth="1"/>
    <col min="522" max="522" width="14.6640625" style="62" customWidth="1"/>
    <col min="523" max="523" width="15" style="62" customWidth="1"/>
    <col min="524" max="525" width="14.33203125" style="62" customWidth="1"/>
    <col min="526" max="526" width="0" style="62" hidden="1" customWidth="1"/>
    <col min="527" max="527" width="18.88671875" style="62" customWidth="1"/>
    <col min="528" max="540" width="8" style="62" customWidth="1"/>
    <col min="541" max="544" width="9.33203125" style="62" customWidth="1"/>
    <col min="545" max="572" width="9.109375" style="62"/>
    <col min="573" max="573" width="64" style="62" customWidth="1"/>
    <col min="574" max="574" width="97.88671875" style="62" customWidth="1"/>
    <col min="575" max="768" width="9.109375" style="62"/>
    <col min="769" max="769" width="1.33203125" style="62" customWidth="1"/>
    <col min="770" max="770" width="44.88671875" style="62" customWidth="1"/>
    <col min="771" max="771" width="47.33203125" style="62" customWidth="1"/>
    <col min="772" max="772" width="8.109375" style="62" customWidth="1"/>
    <col min="773" max="773" width="8.33203125" style="62" customWidth="1"/>
    <col min="774" max="774" width="5.44140625" style="62" customWidth="1"/>
    <col min="775" max="775" width="8.5546875" style="62" customWidth="1"/>
    <col min="776" max="776" width="13.6640625" style="62" customWidth="1"/>
    <col min="777" max="777" width="15.6640625" style="62" customWidth="1"/>
    <col min="778" max="778" width="14.6640625" style="62" customWidth="1"/>
    <col min="779" max="779" width="15" style="62" customWidth="1"/>
    <col min="780" max="781" width="14.33203125" style="62" customWidth="1"/>
    <col min="782" max="782" width="0" style="62" hidden="1" customWidth="1"/>
    <col min="783" max="783" width="18.88671875" style="62" customWidth="1"/>
    <col min="784" max="796" width="8" style="62" customWidth="1"/>
    <col min="797" max="800" width="9.33203125" style="62" customWidth="1"/>
    <col min="801" max="828" width="9.109375" style="62"/>
    <col min="829" max="829" width="64" style="62" customWidth="1"/>
    <col min="830" max="830" width="97.88671875" style="62" customWidth="1"/>
    <col min="831" max="1024" width="9.109375" style="62"/>
    <col min="1025" max="1025" width="1.33203125" style="62" customWidth="1"/>
    <col min="1026" max="1026" width="44.88671875" style="62" customWidth="1"/>
    <col min="1027" max="1027" width="47.33203125" style="62" customWidth="1"/>
    <col min="1028" max="1028" width="8.109375" style="62" customWidth="1"/>
    <col min="1029" max="1029" width="8.33203125" style="62" customWidth="1"/>
    <col min="1030" max="1030" width="5.44140625" style="62" customWidth="1"/>
    <col min="1031" max="1031" width="8.5546875" style="62" customWidth="1"/>
    <col min="1032" max="1032" width="13.6640625" style="62" customWidth="1"/>
    <col min="1033" max="1033" width="15.6640625" style="62" customWidth="1"/>
    <col min="1034" max="1034" width="14.6640625" style="62" customWidth="1"/>
    <col min="1035" max="1035" width="15" style="62" customWidth="1"/>
    <col min="1036" max="1037" width="14.33203125" style="62" customWidth="1"/>
    <col min="1038" max="1038" width="0" style="62" hidden="1" customWidth="1"/>
    <col min="1039" max="1039" width="18.88671875" style="62" customWidth="1"/>
    <col min="1040" max="1052" width="8" style="62" customWidth="1"/>
    <col min="1053" max="1056" width="9.33203125" style="62" customWidth="1"/>
    <col min="1057" max="1084" width="9.109375" style="62"/>
    <col min="1085" max="1085" width="64" style="62" customWidth="1"/>
    <col min="1086" max="1086" width="97.88671875" style="62" customWidth="1"/>
    <col min="1087" max="1280" width="9.109375" style="62"/>
    <col min="1281" max="1281" width="1.33203125" style="62" customWidth="1"/>
    <col min="1282" max="1282" width="44.88671875" style="62" customWidth="1"/>
    <col min="1283" max="1283" width="47.33203125" style="62" customWidth="1"/>
    <col min="1284" max="1284" width="8.109375" style="62" customWidth="1"/>
    <col min="1285" max="1285" width="8.33203125" style="62" customWidth="1"/>
    <col min="1286" max="1286" width="5.44140625" style="62" customWidth="1"/>
    <col min="1287" max="1287" width="8.5546875" style="62" customWidth="1"/>
    <col min="1288" max="1288" width="13.6640625" style="62" customWidth="1"/>
    <col min="1289" max="1289" width="15.6640625" style="62" customWidth="1"/>
    <col min="1290" max="1290" width="14.6640625" style="62" customWidth="1"/>
    <col min="1291" max="1291" width="15" style="62" customWidth="1"/>
    <col min="1292" max="1293" width="14.33203125" style="62" customWidth="1"/>
    <col min="1294" max="1294" width="0" style="62" hidden="1" customWidth="1"/>
    <col min="1295" max="1295" width="18.88671875" style="62" customWidth="1"/>
    <col min="1296" max="1308" width="8" style="62" customWidth="1"/>
    <col min="1309" max="1312" width="9.33203125" style="62" customWidth="1"/>
    <col min="1313" max="1340" width="9.109375" style="62"/>
    <col min="1341" max="1341" width="64" style="62" customWidth="1"/>
    <col min="1342" max="1342" width="97.88671875" style="62" customWidth="1"/>
    <col min="1343" max="1536" width="9.109375" style="62"/>
    <col min="1537" max="1537" width="1.33203125" style="62" customWidth="1"/>
    <col min="1538" max="1538" width="44.88671875" style="62" customWidth="1"/>
    <col min="1539" max="1539" width="47.33203125" style="62" customWidth="1"/>
    <col min="1540" max="1540" width="8.109375" style="62" customWidth="1"/>
    <col min="1541" max="1541" width="8.33203125" style="62" customWidth="1"/>
    <col min="1542" max="1542" width="5.44140625" style="62" customWidth="1"/>
    <col min="1543" max="1543" width="8.5546875" style="62" customWidth="1"/>
    <col min="1544" max="1544" width="13.6640625" style="62" customWidth="1"/>
    <col min="1545" max="1545" width="15.6640625" style="62" customWidth="1"/>
    <col min="1546" max="1546" width="14.6640625" style="62" customWidth="1"/>
    <col min="1547" max="1547" width="15" style="62" customWidth="1"/>
    <col min="1548" max="1549" width="14.33203125" style="62" customWidth="1"/>
    <col min="1550" max="1550" width="0" style="62" hidden="1" customWidth="1"/>
    <col min="1551" max="1551" width="18.88671875" style="62" customWidth="1"/>
    <col min="1552" max="1564" width="8" style="62" customWidth="1"/>
    <col min="1565" max="1568" width="9.33203125" style="62" customWidth="1"/>
    <col min="1569" max="1596" width="9.109375" style="62"/>
    <col min="1597" max="1597" width="64" style="62" customWidth="1"/>
    <col min="1598" max="1598" width="97.88671875" style="62" customWidth="1"/>
    <col min="1599" max="1792" width="9.109375" style="62"/>
    <col min="1793" max="1793" width="1.33203125" style="62" customWidth="1"/>
    <col min="1794" max="1794" width="44.88671875" style="62" customWidth="1"/>
    <col min="1795" max="1795" width="47.33203125" style="62" customWidth="1"/>
    <col min="1796" max="1796" width="8.109375" style="62" customWidth="1"/>
    <col min="1797" max="1797" width="8.33203125" style="62" customWidth="1"/>
    <col min="1798" max="1798" width="5.44140625" style="62" customWidth="1"/>
    <col min="1799" max="1799" width="8.5546875" style="62" customWidth="1"/>
    <col min="1800" max="1800" width="13.6640625" style="62" customWidth="1"/>
    <col min="1801" max="1801" width="15.6640625" style="62" customWidth="1"/>
    <col min="1802" max="1802" width="14.6640625" style="62" customWidth="1"/>
    <col min="1803" max="1803" width="15" style="62" customWidth="1"/>
    <col min="1804" max="1805" width="14.33203125" style="62" customWidth="1"/>
    <col min="1806" max="1806" width="0" style="62" hidden="1" customWidth="1"/>
    <col min="1807" max="1807" width="18.88671875" style="62" customWidth="1"/>
    <col min="1808" max="1820" width="8" style="62" customWidth="1"/>
    <col min="1821" max="1824" width="9.33203125" style="62" customWidth="1"/>
    <col min="1825" max="1852" width="9.109375" style="62"/>
    <col min="1853" max="1853" width="64" style="62" customWidth="1"/>
    <col min="1854" max="1854" width="97.88671875" style="62" customWidth="1"/>
    <col min="1855" max="2048" width="9.109375" style="62"/>
    <col min="2049" max="2049" width="1.33203125" style="62" customWidth="1"/>
    <col min="2050" max="2050" width="44.88671875" style="62" customWidth="1"/>
    <col min="2051" max="2051" width="47.33203125" style="62" customWidth="1"/>
    <col min="2052" max="2052" width="8.109375" style="62" customWidth="1"/>
    <col min="2053" max="2053" width="8.33203125" style="62" customWidth="1"/>
    <col min="2054" max="2054" width="5.44140625" style="62" customWidth="1"/>
    <col min="2055" max="2055" width="8.5546875" style="62" customWidth="1"/>
    <col min="2056" max="2056" width="13.6640625" style="62" customWidth="1"/>
    <col min="2057" max="2057" width="15.6640625" style="62" customWidth="1"/>
    <col min="2058" max="2058" width="14.6640625" style="62" customWidth="1"/>
    <col min="2059" max="2059" width="15" style="62" customWidth="1"/>
    <col min="2060" max="2061" width="14.33203125" style="62" customWidth="1"/>
    <col min="2062" max="2062" width="0" style="62" hidden="1" customWidth="1"/>
    <col min="2063" max="2063" width="18.88671875" style="62" customWidth="1"/>
    <col min="2064" max="2076" width="8" style="62" customWidth="1"/>
    <col min="2077" max="2080" width="9.33203125" style="62" customWidth="1"/>
    <col min="2081" max="2108" width="9.109375" style="62"/>
    <col min="2109" max="2109" width="64" style="62" customWidth="1"/>
    <col min="2110" max="2110" width="97.88671875" style="62" customWidth="1"/>
    <col min="2111" max="2304" width="9.109375" style="62"/>
    <col min="2305" max="2305" width="1.33203125" style="62" customWidth="1"/>
    <col min="2306" max="2306" width="44.88671875" style="62" customWidth="1"/>
    <col min="2307" max="2307" width="47.33203125" style="62" customWidth="1"/>
    <col min="2308" max="2308" width="8.109375" style="62" customWidth="1"/>
    <col min="2309" max="2309" width="8.33203125" style="62" customWidth="1"/>
    <col min="2310" max="2310" width="5.44140625" style="62" customWidth="1"/>
    <col min="2311" max="2311" width="8.5546875" style="62" customWidth="1"/>
    <col min="2312" max="2312" width="13.6640625" style="62" customWidth="1"/>
    <col min="2313" max="2313" width="15.6640625" style="62" customWidth="1"/>
    <col min="2314" max="2314" width="14.6640625" style="62" customWidth="1"/>
    <col min="2315" max="2315" width="15" style="62" customWidth="1"/>
    <col min="2316" max="2317" width="14.33203125" style="62" customWidth="1"/>
    <col min="2318" max="2318" width="0" style="62" hidden="1" customWidth="1"/>
    <col min="2319" max="2319" width="18.88671875" style="62" customWidth="1"/>
    <col min="2320" max="2332" width="8" style="62" customWidth="1"/>
    <col min="2333" max="2336" width="9.33203125" style="62" customWidth="1"/>
    <col min="2337" max="2364" width="9.109375" style="62"/>
    <col min="2365" max="2365" width="64" style="62" customWidth="1"/>
    <col min="2366" max="2366" width="97.88671875" style="62" customWidth="1"/>
    <col min="2367" max="2560" width="9.109375" style="62"/>
    <col min="2561" max="2561" width="1.33203125" style="62" customWidth="1"/>
    <col min="2562" max="2562" width="44.88671875" style="62" customWidth="1"/>
    <col min="2563" max="2563" width="47.33203125" style="62" customWidth="1"/>
    <col min="2564" max="2564" width="8.109375" style="62" customWidth="1"/>
    <col min="2565" max="2565" width="8.33203125" style="62" customWidth="1"/>
    <col min="2566" max="2566" width="5.44140625" style="62" customWidth="1"/>
    <col min="2567" max="2567" width="8.5546875" style="62" customWidth="1"/>
    <col min="2568" max="2568" width="13.6640625" style="62" customWidth="1"/>
    <col min="2569" max="2569" width="15.6640625" style="62" customWidth="1"/>
    <col min="2570" max="2570" width="14.6640625" style="62" customWidth="1"/>
    <col min="2571" max="2571" width="15" style="62" customWidth="1"/>
    <col min="2572" max="2573" width="14.33203125" style="62" customWidth="1"/>
    <col min="2574" max="2574" width="0" style="62" hidden="1" customWidth="1"/>
    <col min="2575" max="2575" width="18.88671875" style="62" customWidth="1"/>
    <col min="2576" max="2588" width="8" style="62" customWidth="1"/>
    <col min="2589" max="2592" width="9.33203125" style="62" customWidth="1"/>
    <col min="2593" max="2620" width="9.109375" style="62"/>
    <col min="2621" max="2621" width="64" style="62" customWidth="1"/>
    <col min="2622" max="2622" width="97.88671875" style="62" customWidth="1"/>
    <col min="2623" max="2816" width="9.109375" style="62"/>
    <col min="2817" max="2817" width="1.33203125" style="62" customWidth="1"/>
    <col min="2818" max="2818" width="44.88671875" style="62" customWidth="1"/>
    <col min="2819" max="2819" width="47.33203125" style="62" customWidth="1"/>
    <col min="2820" max="2820" width="8.109375" style="62" customWidth="1"/>
    <col min="2821" max="2821" width="8.33203125" style="62" customWidth="1"/>
    <col min="2822" max="2822" width="5.44140625" style="62" customWidth="1"/>
    <col min="2823" max="2823" width="8.5546875" style="62" customWidth="1"/>
    <col min="2824" max="2824" width="13.6640625" style="62" customWidth="1"/>
    <col min="2825" max="2825" width="15.6640625" style="62" customWidth="1"/>
    <col min="2826" max="2826" width="14.6640625" style="62" customWidth="1"/>
    <col min="2827" max="2827" width="15" style="62" customWidth="1"/>
    <col min="2828" max="2829" width="14.33203125" style="62" customWidth="1"/>
    <col min="2830" max="2830" width="0" style="62" hidden="1" customWidth="1"/>
    <col min="2831" max="2831" width="18.88671875" style="62" customWidth="1"/>
    <col min="2832" max="2844" width="8" style="62" customWidth="1"/>
    <col min="2845" max="2848" width="9.33203125" style="62" customWidth="1"/>
    <col min="2849" max="2876" width="9.109375" style="62"/>
    <col min="2877" max="2877" width="64" style="62" customWidth="1"/>
    <col min="2878" max="2878" width="97.88671875" style="62" customWidth="1"/>
    <col min="2879" max="3072" width="9.109375" style="62"/>
    <col min="3073" max="3073" width="1.33203125" style="62" customWidth="1"/>
    <col min="3074" max="3074" width="44.88671875" style="62" customWidth="1"/>
    <col min="3075" max="3075" width="47.33203125" style="62" customWidth="1"/>
    <col min="3076" max="3076" width="8.109375" style="62" customWidth="1"/>
    <col min="3077" max="3077" width="8.33203125" style="62" customWidth="1"/>
    <col min="3078" max="3078" width="5.44140625" style="62" customWidth="1"/>
    <col min="3079" max="3079" width="8.5546875" style="62" customWidth="1"/>
    <col min="3080" max="3080" width="13.6640625" style="62" customWidth="1"/>
    <col min="3081" max="3081" width="15.6640625" style="62" customWidth="1"/>
    <col min="3082" max="3082" width="14.6640625" style="62" customWidth="1"/>
    <col min="3083" max="3083" width="15" style="62" customWidth="1"/>
    <col min="3084" max="3085" width="14.33203125" style="62" customWidth="1"/>
    <col min="3086" max="3086" width="0" style="62" hidden="1" customWidth="1"/>
    <col min="3087" max="3087" width="18.88671875" style="62" customWidth="1"/>
    <col min="3088" max="3100" width="8" style="62" customWidth="1"/>
    <col min="3101" max="3104" width="9.33203125" style="62" customWidth="1"/>
    <col min="3105" max="3132" width="9.109375" style="62"/>
    <col min="3133" max="3133" width="64" style="62" customWidth="1"/>
    <col min="3134" max="3134" width="97.88671875" style="62" customWidth="1"/>
    <col min="3135" max="3328" width="9.109375" style="62"/>
    <col min="3329" max="3329" width="1.33203125" style="62" customWidth="1"/>
    <col min="3330" max="3330" width="44.88671875" style="62" customWidth="1"/>
    <col min="3331" max="3331" width="47.33203125" style="62" customWidth="1"/>
    <col min="3332" max="3332" width="8.109375" style="62" customWidth="1"/>
    <col min="3333" max="3333" width="8.33203125" style="62" customWidth="1"/>
    <col min="3334" max="3334" width="5.44140625" style="62" customWidth="1"/>
    <col min="3335" max="3335" width="8.5546875" style="62" customWidth="1"/>
    <col min="3336" max="3336" width="13.6640625" style="62" customWidth="1"/>
    <col min="3337" max="3337" width="15.6640625" style="62" customWidth="1"/>
    <col min="3338" max="3338" width="14.6640625" style="62" customWidth="1"/>
    <col min="3339" max="3339" width="15" style="62" customWidth="1"/>
    <col min="3340" max="3341" width="14.33203125" style="62" customWidth="1"/>
    <col min="3342" max="3342" width="0" style="62" hidden="1" customWidth="1"/>
    <col min="3343" max="3343" width="18.88671875" style="62" customWidth="1"/>
    <col min="3344" max="3356" width="8" style="62" customWidth="1"/>
    <col min="3357" max="3360" width="9.33203125" style="62" customWidth="1"/>
    <col min="3361" max="3388" width="9.109375" style="62"/>
    <col min="3389" max="3389" width="64" style="62" customWidth="1"/>
    <col min="3390" max="3390" width="97.88671875" style="62" customWidth="1"/>
    <col min="3391" max="3584" width="9.109375" style="62"/>
    <col min="3585" max="3585" width="1.33203125" style="62" customWidth="1"/>
    <col min="3586" max="3586" width="44.88671875" style="62" customWidth="1"/>
    <col min="3587" max="3587" width="47.33203125" style="62" customWidth="1"/>
    <col min="3588" max="3588" width="8.109375" style="62" customWidth="1"/>
    <col min="3589" max="3589" width="8.33203125" style="62" customWidth="1"/>
    <col min="3590" max="3590" width="5.44140625" style="62" customWidth="1"/>
    <col min="3591" max="3591" width="8.5546875" style="62" customWidth="1"/>
    <col min="3592" max="3592" width="13.6640625" style="62" customWidth="1"/>
    <col min="3593" max="3593" width="15.6640625" style="62" customWidth="1"/>
    <col min="3594" max="3594" width="14.6640625" style="62" customWidth="1"/>
    <col min="3595" max="3595" width="15" style="62" customWidth="1"/>
    <col min="3596" max="3597" width="14.33203125" style="62" customWidth="1"/>
    <col min="3598" max="3598" width="0" style="62" hidden="1" customWidth="1"/>
    <col min="3599" max="3599" width="18.88671875" style="62" customWidth="1"/>
    <col min="3600" max="3612" width="8" style="62" customWidth="1"/>
    <col min="3613" max="3616" width="9.33203125" style="62" customWidth="1"/>
    <col min="3617" max="3644" width="9.109375" style="62"/>
    <col min="3645" max="3645" width="64" style="62" customWidth="1"/>
    <col min="3646" max="3646" width="97.88671875" style="62" customWidth="1"/>
    <col min="3647" max="3840" width="9.109375" style="62"/>
    <col min="3841" max="3841" width="1.33203125" style="62" customWidth="1"/>
    <col min="3842" max="3842" width="44.88671875" style="62" customWidth="1"/>
    <col min="3843" max="3843" width="47.33203125" style="62" customWidth="1"/>
    <col min="3844" max="3844" width="8.109375" style="62" customWidth="1"/>
    <col min="3845" max="3845" width="8.33203125" style="62" customWidth="1"/>
    <col min="3846" max="3846" width="5.44140625" style="62" customWidth="1"/>
    <col min="3847" max="3847" width="8.5546875" style="62" customWidth="1"/>
    <col min="3848" max="3848" width="13.6640625" style="62" customWidth="1"/>
    <col min="3849" max="3849" width="15.6640625" style="62" customWidth="1"/>
    <col min="3850" max="3850" width="14.6640625" style="62" customWidth="1"/>
    <col min="3851" max="3851" width="15" style="62" customWidth="1"/>
    <col min="3852" max="3853" width="14.33203125" style="62" customWidth="1"/>
    <col min="3854" max="3854" width="0" style="62" hidden="1" customWidth="1"/>
    <col min="3855" max="3855" width="18.88671875" style="62" customWidth="1"/>
    <col min="3856" max="3868" width="8" style="62" customWidth="1"/>
    <col min="3869" max="3872" width="9.33203125" style="62" customWidth="1"/>
    <col min="3873" max="3900" width="9.109375" style="62"/>
    <col min="3901" max="3901" width="64" style="62" customWidth="1"/>
    <col min="3902" max="3902" width="97.88671875" style="62" customWidth="1"/>
    <col min="3903" max="4096" width="9.109375" style="62"/>
    <col min="4097" max="4097" width="1.33203125" style="62" customWidth="1"/>
    <col min="4098" max="4098" width="44.88671875" style="62" customWidth="1"/>
    <col min="4099" max="4099" width="47.33203125" style="62" customWidth="1"/>
    <col min="4100" max="4100" width="8.109375" style="62" customWidth="1"/>
    <col min="4101" max="4101" width="8.33203125" style="62" customWidth="1"/>
    <col min="4102" max="4102" width="5.44140625" style="62" customWidth="1"/>
    <col min="4103" max="4103" width="8.5546875" style="62" customWidth="1"/>
    <col min="4104" max="4104" width="13.6640625" style="62" customWidth="1"/>
    <col min="4105" max="4105" width="15.6640625" style="62" customWidth="1"/>
    <col min="4106" max="4106" width="14.6640625" style="62" customWidth="1"/>
    <col min="4107" max="4107" width="15" style="62" customWidth="1"/>
    <col min="4108" max="4109" width="14.33203125" style="62" customWidth="1"/>
    <col min="4110" max="4110" width="0" style="62" hidden="1" customWidth="1"/>
    <col min="4111" max="4111" width="18.88671875" style="62" customWidth="1"/>
    <col min="4112" max="4124" width="8" style="62" customWidth="1"/>
    <col min="4125" max="4128" width="9.33203125" style="62" customWidth="1"/>
    <col min="4129" max="4156" width="9.109375" style="62"/>
    <col min="4157" max="4157" width="64" style="62" customWidth="1"/>
    <col min="4158" max="4158" width="97.88671875" style="62" customWidth="1"/>
    <col min="4159" max="4352" width="9.109375" style="62"/>
    <col min="4353" max="4353" width="1.33203125" style="62" customWidth="1"/>
    <col min="4354" max="4354" width="44.88671875" style="62" customWidth="1"/>
    <col min="4355" max="4355" width="47.33203125" style="62" customWidth="1"/>
    <col min="4356" max="4356" width="8.109375" style="62" customWidth="1"/>
    <col min="4357" max="4357" width="8.33203125" style="62" customWidth="1"/>
    <col min="4358" max="4358" width="5.44140625" style="62" customWidth="1"/>
    <col min="4359" max="4359" width="8.5546875" style="62" customWidth="1"/>
    <col min="4360" max="4360" width="13.6640625" style="62" customWidth="1"/>
    <col min="4361" max="4361" width="15.6640625" style="62" customWidth="1"/>
    <col min="4362" max="4362" width="14.6640625" style="62" customWidth="1"/>
    <col min="4363" max="4363" width="15" style="62" customWidth="1"/>
    <col min="4364" max="4365" width="14.33203125" style="62" customWidth="1"/>
    <col min="4366" max="4366" width="0" style="62" hidden="1" customWidth="1"/>
    <col min="4367" max="4367" width="18.88671875" style="62" customWidth="1"/>
    <col min="4368" max="4380" width="8" style="62" customWidth="1"/>
    <col min="4381" max="4384" width="9.33203125" style="62" customWidth="1"/>
    <col min="4385" max="4412" width="9.109375" style="62"/>
    <col min="4413" max="4413" width="64" style="62" customWidth="1"/>
    <col min="4414" max="4414" width="97.88671875" style="62" customWidth="1"/>
    <col min="4415" max="4608" width="9.109375" style="62"/>
    <col min="4609" max="4609" width="1.33203125" style="62" customWidth="1"/>
    <col min="4610" max="4610" width="44.88671875" style="62" customWidth="1"/>
    <col min="4611" max="4611" width="47.33203125" style="62" customWidth="1"/>
    <col min="4612" max="4612" width="8.109375" style="62" customWidth="1"/>
    <col min="4613" max="4613" width="8.33203125" style="62" customWidth="1"/>
    <col min="4614" max="4614" width="5.44140625" style="62" customWidth="1"/>
    <col min="4615" max="4615" width="8.5546875" style="62" customWidth="1"/>
    <col min="4616" max="4616" width="13.6640625" style="62" customWidth="1"/>
    <col min="4617" max="4617" width="15.6640625" style="62" customWidth="1"/>
    <col min="4618" max="4618" width="14.6640625" style="62" customWidth="1"/>
    <col min="4619" max="4619" width="15" style="62" customWidth="1"/>
    <col min="4620" max="4621" width="14.33203125" style="62" customWidth="1"/>
    <col min="4622" max="4622" width="0" style="62" hidden="1" customWidth="1"/>
    <col min="4623" max="4623" width="18.88671875" style="62" customWidth="1"/>
    <col min="4624" max="4636" width="8" style="62" customWidth="1"/>
    <col min="4637" max="4640" width="9.33203125" style="62" customWidth="1"/>
    <col min="4641" max="4668" width="9.109375" style="62"/>
    <col min="4669" max="4669" width="64" style="62" customWidth="1"/>
    <col min="4670" max="4670" width="97.88671875" style="62" customWidth="1"/>
    <col min="4671" max="4864" width="9.109375" style="62"/>
    <col min="4865" max="4865" width="1.33203125" style="62" customWidth="1"/>
    <col min="4866" max="4866" width="44.88671875" style="62" customWidth="1"/>
    <col min="4867" max="4867" width="47.33203125" style="62" customWidth="1"/>
    <col min="4868" max="4868" width="8.109375" style="62" customWidth="1"/>
    <col min="4869" max="4869" width="8.33203125" style="62" customWidth="1"/>
    <col min="4870" max="4870" width="5.44140625" style="62" customWidth="1"/>
    <col min="4871" max="4871" width="8.5546875" style="62" customWidth="1"/>
    <col min="4872" max="4872" width="13.6640625" style="62" customWidth="1"/>
    <col min="4873" max="4873" width="15.6640625" style="62" customWidth="1"/>
    <col min="4874" max="4874" width="14.6640625" style="62" customWidth="1"/>
    <col min="4875" max="4875" width="15" style="62" customWidth="1"/>
    <col min="4876" max="4877" width="14.33203125" style="62" customWidth="1"/>
    <col min="4878" max="4878" width="0" style="62" hidden="1" customWidth="1"/>
    <col min="4879" max="4879" width="18.88671875" style="62" customWidth="1"/>
    <col min="4880" max="4892" width="8" style="62" customWidth="1"/>
    <col min="4893" max="4896" width="9.33203125" style="62" customWidth="1"/>
    <col min="4897" max="4924" width="9.109375" style="62"/>
    <col min="4925" max="4925" width="64" style="62" customWidth="1"/>
    <col min="4926" max="4926" width="97.88671875" style="62" customWidth="1"/>
    <col min="4927" max="5120" width="9.109375" style="62"/>
    <col min="5121" max="5121" width="1.33203125" style="62" customWidth="1"/>
    <col min="5122" max="5122" width="44.88671875" style="62" customWidth="1"/>
    <col min="5123" max="5123" width="47.33203125" style="62" customWidth="1"/>
    <col min="5124" max="5124" width="8.109375" style="62" customWidth="1"/>
    <col min="5125" max="5125" width="8.33203125" style="62" customWidth="1"/>
    <col min="5126" max="5126" width="5.44140625" style="62" customWidth="1"/>
    <col min="5127" max="5127" width="8.5546875" style="62" customWidth="1"/>
    <col min="5128" max="5128" width="13.6640625" style="62" customWidth="1"/>
    <col min="5129" max="5129" width="15.6640625" style="62" customWidth="1"/>
    <col min="5130" max="5130" width="14.6640625" style="62" customWidth="1"/>
    <col min="5131" max="5131" width="15" style="62" customWidth="1"/>
    <col min="5132" max="5133" width="14.33203125" style="62" customWidth="1"/>
    <col min="5134" max="5134" width="0" style="62" hidden="1" customWidth="1"/>
    <col min="5135" max="5135" width="18.88671875" style="62" customWidth="1"/>
    <col min="5136" max="5148" width="8" style="62" customWidth="1"/>
    <col min="5149" max="5152" width="9.33203125" style="62" customWidth="1"/>
    <col min="5153" max="5180" width="9.109375" style="62"/>
    <col min="5181" max="5181" width="64" style="62" customWidth="1"/>
    <col min="5182" max="5182" width="97.88671875" style="62" customWidth="1"/>
    <col min="5183" max="5376" width="9.109375" style="62"/>
    <col min="5377" max="5377" width="1.33203125" style="62" customWidth="1"/>
    <col min="5378" max="5378" width="44.88671875" style="62" customWidth="1"/>
    <col min="5379" max="5379" width="47.33203125" style="62" customWidth="1"/>
    <col min="5380" max="5380" width="8.109375" style="62" customWidth="1"/>
    <col min="5381" max="5381" width="8.33203125" style="62" customWidth="1"/>
    <col min="5382" max="5382" width="5.44140625" style="62" customWidth="1"/>
    <col min="5383" max="5383" width="8.5546875" style="62" customWidth="1"/>
    <col min="5384" max="5384" width="13.6640625" style="62" customWidth="1"/>
    <col min="5385" max="5385" width="15.6640625" style="62" customWidth="1"/>
    <col min="5386" max="5386" width="14.6640625" style="62" customWidth="1"/>
    <col min="5387" max="5387" width="15" style="62" customWidth="1"/>
    <col min="5388" max="5389" width="14.33203125" style="62" customWidth="1"/>
    <col min="5390" max="5390" width="0" style="62" hidden="1" customWidth="1"/>
    <col min="5391" max="5391" width="18.88671875" style="62" customWidth="1"/>
    <col min="5392" max="5404" width="8" style="62" customWidth="1"/>
    <col min="5405" max="5408" width="9.33203125" style="62" customWidth="1"/>
    <col min="5409" max="5436" width="9.109375" style="62"/>
    <col min="5437" max="5437" width="64" style="62" customWidth="1"/>
    <col min="5438" max="5438" width="97.88671875" style="62" customWidth="1"/>
    <col min="5439" max="5632" width="9.109375" style="62"/>
    <col min="5633" max="5633" width="1.33203125" style="62" customWidth="1"/>
    <col min="5634" max="5634" width="44.88671875" style="62" customWidth="1"/>
    <col min="5635" max="5635" width="47.33203125" style="62" customWidth="1"/>
    <col min="5636" max="5636" width="8.109375" style="62" customWidth="1"/>
    <col min="5637" max="5637" width="8.33203125" style="62" customWidth="1"/>
    <col min="5638" max="5638" width="5.44140625" style="62" customWidth="1"/>
    <col min="5639" max="5639" width="8.5546875" style="62" customWidth="1"/>
    <col min="5640" max="5640" width="13.6640625" style="62" customWidth="1"/>
    <col min="5641" max="5641" width="15.6640625" style="62" customWidth="1"/>
    <col min="5642" max="5642" width="14.6640625" style="62" customWidth="1"/>
    <col min="5643" max="5643" width="15" style="62" customWidth="1"/>
    <col min="5644" max="5645" width="14.33203125" style="62" customWidth="1"/>
    <col min="5646" max="5646" width="0" style="62" hidden="1" customWidth="1"/>
    <col min="5647" max="5647" width="18.88671875" style="62" customWidth="1"/>
    <col min="5648" max="5660" width="8" style="62" customWidth="1"/>
    <col min="5661" max="5664" width="9.33203125" style="62" customWidth="1"/>
    <col min="5665" max="5692" width="9.109375" style="62"/>
    <col min="5693" max="5693" width="64" style="62" customWidth="1"/>
    <col min="5694" max="5694" width="97.88671875" style="62" customWidth="1"/>
    <col min="5695" max="5888" width="9.109375" style="62"/>
    <col min="5889" max="5889" width="1.33203125" style="62" customWidth="1"/>
    <col min="5890" max="5890" width="44.88671875" style="62" customWidth="1"/>
    <col min="5891" max="5891" width="47.33203125" style="62" customWidth="1"/>
    <col min="5892" max="5892" width="8.109375" style="62" customWidth="1"/>
    <col min="5893" max="5893" width="8.33203125" style="62" customWidth="1"/>
    <col min="5894" max="5894" width="5.44140625" style="62" customWidth="1"/>
    <col min="5895" max="5895" width="8.5546875" style="62" customWidth="1"/>
    <col min="5896" max="5896" width="13.6640625" style="62" customWidth="1"/>
    <col min="5897" max="5897" width="15.6640625" style="62" customWidth="1"/>
    <col min="5898" max="5898" width="14.6640625" style="62" customWidth="1"/>
    <col min="5899" max="5899" width="15" style="62" customWidth="1"/>
    <col min="5900" max="5901" width="14.33203125" style="62" customWidth="1"/>
    <col min="5902" max="5902" width="0" style="62" hidden="1" customWidth="1"/>
    <col min="5903" max="5903" width="18.88671875" style="62" customWidth="1"/>
    <col min="5904" max="5916" width="8" style="62" customWidth="1"/>
    <col min="5917" max="5920" width="9.33203125" style="62" customWidth="1"/>
    <col min="5921" max="5948" width="9.109375" style="62"/>
    <col min="5949" max="5949" width="64" style="62" customWidth="1"/>
    <col min="5950" max="5950" width="97.88671875" style="62" customWidth="1"/>
    <col min="5951" max="6144" width="9.109375" style="62"/>
    <col min="6145" max="6145" width="1.33203125" style="62" customWidth="1"/>
    <col min="6146" max="6146" width="44.88671875" style="62" customWidth="1"/>
    <col min="6147" max="6147" width="47.33203125" style="62" customWidth="1"/>
    <col min="6148" max="6148" width="8.109375" style="62" customWidth="1"/>
    <col min="6149" max="6149" width="8.33203125" style="62" customWidth="1"/>
    <col min="6150" max="6150" width="5.44140625" style="62" customWidth="1"/>
    <col min="6151" max="6151" width="8.5546875" style="62" customWidth="1"/>
    <col min="6152" max="6152" width="13.6640625" style="62" customWidth="1"/>
    <col min="6153" max="6153" width="15.6640625" style="62" customWidth="1"/>
    <col min="6154" max="6154" width="14.6640625" style="62" customWidth="1"/>
    <col min="6155" max="6155" width="15" style="62" customWidth="1"/>
    <col min="6156" max="6157" width="14.33203125" style="62" customWidth="1"/>
    <col min="6158" max="6158" width="0" style="62" hidden="1" customWidth="1"/>
    <col min="6159" max="6159" width="18.88671875" style="62" customWidth="1"/>
    <col min="6160" max="6172" width="8" style="62" customWidth="1"/>
    <col min="6173" max="6176" width="9.33203125" style="62" customWidth="1"/>
    <col min="6177" max="6204" width="9.109375" style="62"/>
    <col min="6205" max="6205" width="64" style="62" customWidth="1"/>
    <col min="6206" max="6206" width="97.88671875" style="62" customWidth="1"/>
    <col min="6207" max="6400" width="9.109375" style="62"/>
    <col min="6401" max="6401" width="1.33203125" style="62" customWidth="1"/>
    <col min="6402" max="6402" width="44.88671875" style="62" customWidth="1"/>
    <col min="6403" max="6403" width="47.33203125" style="62" customWidth="1"/>
    <col min="6404" max="6404" width="8.109375" style="62" customWidth="1"/>
    <col min="6405" max="6405" width="8.33203125" style="62" customWidth="1"/>
    <col min="6406" max="6406" width="5.44140625" style="62" customWidth="1"/>
    <col min="6407" max="6407" width="8.5546875" style="62" customWidth="1"/>
    <col min="6408" max="6408" width="13.6640625" style="62" customWidth="1"/>
    <col min="6409" max="6409" width="15.6640625" style="62" customWidth="1"/>
    <col min="6410" max="6410" width="14.6640625" style="62" customWidth="1"/>
    <col min="6411" max="6411" width="15" style="62" customWidth="1"/>
    <col min="6412" max="6413" width="14.33203125" style="62" customWidth="1"/>
    <col min="6414" max="6414" width="0" style="62" hidden="1" customWidth="1"/>
    <col min="6415" max="6415" width="18.88671875" style="62" customWidth="1"/>
    <col min="6416" max="6428" width="8" style="62" customWidth="1"/>
    <col min="6429" max="6432" width="9.33203125" style="62" customWidth="1"/>
    <col min="6433" max="6460" width="9.109375" style="62"/>
    <col min="6461" max="6461" width="64" style="62" customWidth="1"/>
    <col min="6462" max="6462" width="97.88671875" style="62" customWidth="1"/>
    <col min="6463" max="6656" width="9.109375" style="62"/>
    <col min="6657" max="6657" width="1.33203125" style="62" customWidth="1"/>
    <col min="6658" max="6658" width="44.88671875" style="62" customWidth="1"/>
    <col min="6659" max="6659" width="47.33203125" style="62" customWidth="1"/>
    <col min="6660" max="6660" width="8.109375" style="62" customWidth="1"/>
    <col min="6661" max="6661" width="8.33203125" style="62" customWidth="1"/>
    <col min="6662" max="6662" width="5.44140625" style="62" customWidth="1"/>
    <col min="6663" max="6663" width="8.5546875" style="62" customWidth="1"/>
    <col min="6664" max="6664" width="13.6640625" style="62" customWidth="1"/>
    <col min="6665" max="6665" width="15.6640625" style="62" customWidth="1"/>
    <col min="6666" max="6666" width="14.6640625" style="62" customWidth="1"/>
    <col min="6667" max="6667" width="15" style="62" customWidth="1"/>
    <col min="6668" max="6669" width="14.33203125" style="62" customWidth="1"/>
    <col min="6670" max="6670" width="0" style="62" hidden="1" customWidth="1"/>
    <col min="6671" max="6671" width="18.88671875" style="62" customWidth="1"/>
    <col min="6672" max="6684" width="8" style="62" customWidth="1"/>
    <col min="6685" max="6688" width="9.33203125" style="62" customWidth="1"/>
    <col min="6689" max="6716" width="9.109375" style="62"/>
    <col min="6717" max="6717" width="64" style="62" customWidth="1"/>
    <col min="6718" max="6718" width="97.88671875" style="62" customWidth="1"/>
    <col min="6719" max="6912" width="9.109375" style="62"/>
    <col min="6913" max="6913" width="1.33203125" style="62" customWidth="1"/>
    <col min="6914" max="6914" width="44.88671875" style="62" customWidth="1"/>
    <col min="6915" max="6915" width="47.33203125" style="62" customWidth="1"/>
    <col min="6916" max="6916" width="8.109375" style="62" customWidth="1"/>
    <col min="6917" max="6917" width="8.33203125" style="62" customWidth="1"/>
    <col min="6918" max="6918" width="5.44140625" style="62" customWidth="1"/>
    <col min="6919" max="6919" width="8.5546875" style="62" customWidth="1"/>
    <col min="6920" max="6920" width="13.6640625" style="62" customWidth="1"/>
    <col min="6921" max="6921" width="15.6640625" style="62" customWidth="1"/>
    <col min="6922" max="6922" width="14.6640625" style="62" customWidth="1"/>
    <col min="6923" max="6923" width="15" style="62" customWidth="1"/>
    <col min="6924" max="6925" width="14.33203125" style="62" customWidth="1"/>
    <col min="6926" max="6926" width="0" style="62" hidden="1" customWidth="1"/>
    <col min="6927" max="6927" width="18.88671875" style="62" customWidth="1"/>
    <col min="6928" max="6940" width="8" style="62" customWidth="1"/>
    <col min="6941" max="6944" width="9.33203125" style="62" customWidth="1"/>
    <col min="6945" max="6972" width="9.109375" style="62"/>
    <col min="6973" max="6973" width="64" style="62" customWidth="1"/>
    <col min="6974" max="6974" width="97.88671875" style="62" customWidth="1"/>
    <col min="6975" max="7168" width="9.109375" style="62"/>
    <col min="7169" max="7169" width="1.33203125" style="62" customWidth="1"/>
    <col min="7170" max="7170" width="44.88671875" style="62" customWidth="1"/>
    <col min="7171" max="7171" width="47.33203125" style="62" customWidth="1"/>
    <col min="7172" max="7172" width="8.109375" style="62" customWidth="1"/>
    <col min="7173" max="7173" width="8.33203125" style="62" customWidth="1"/>
    <col min="7174" max="7174" width="5.44140625" style="62" customWidth="1"/>
    <col min="7175" max="7175" width="8.5546875" style="62" customWidth="1"/>
    <col min="7176" max="7176" width="13.6640625" style="62" customWidth="1"/>
    <col min="7177" max="7177" width="15.6640625" style="62" customWidth="1"/>
    <col min="7178" max="7178" width="14.6640625" style="62" customWidth="1"/>
    <col min="7179" max="7179" width="15" style="62" customWidth="1"/>
    <col min="7180" max="7181" width="14.33203125" style="62" customWidth="1"/>
    <col min="7182" max="7182" width="0" style="62" hidden="1" customWidth="1"/>
    <col min="7183" max="7183" width="18.88671875" style="62" customWidth="1"/>
    <col min="7184" max="7196" width="8" style="62" customWidth="1"/>
    <col min="7197" max="7200" width="9.33203125" style="62" customWidth="1"/>
    <col min="7201" max="7228" width="9.109375" style="62"/>
    <col min="7229" max="7229" width="64" style="62" customWidth="1"/>
    <col min="7230" max="7230" width="97.88671875" style="62" customWidth="1"/>
    <col min="7231" max="7424" width="9.109375" style="62"/>
    <col min="7425" max="7425" width="1.33203125" style="62" customWidth="1"/>
    <col min="7426" max="7426" width="44.88671875" style="62" customWidth="1"/>
    <col min="7427" max="7427" width="47.33203125" style="62" customWidth="1"/>
    <col min="7428" max="7428" width="8.109375" style="62" customWidth="1"/>
    <col min="7429" max="7429" width="8.33203125" style="62" customWidth="1"/>
    <col min="7430" max="7430" width="5.44140625" style="62" customWidth="1"/>
    <col min="7431" max="7431" width="8.5546875" style="62" customWidth="1"/>
    <col min="7432" max="7432" width="13.6640625" style="62" customWidth="1"/>
    <col min="7433" max="7433" width="15.6640625" style="62" customWidth="1"/>
    <col min="7434" max="7434" width="14.6640625" style="62" customWidth="1"/>
    <col min="7435" max="7435" width="15" style="62" customWidth="1"/>
    <col min="7436" max="7437" width="14.33203125" style="62" customWidth="1"/>
    <col min="7438" max="7438" width="0" style="62" hidden="1" customWidth="1"/>
    <col min="7439" max="7439" width="18.88671875" style="62" customWidth="1"/>
    <col min="7440" max="7452" width="8" style="62" customWidth="1"/>
    <col min="7453" max="7456" width="9.33203125" style="62" customWidth="1"/>
    <col min="7457" max="7484" width="9.109375" style="62"/>
    <col min="7485" max="7485" width="64" style="62" customWidth="1"/>
    <col min="7486" max="7486" width="97.88671875" style="62" customWidth="1"/>
    <col min="7487" max="7680" width="9.109375" style="62"/>
    <col min="7681" max="7681" width="1.33203125" style="62" customWidth="1"/>
    <col min="7682" max="7682" width="44.88671875" style="62" customWidth="1"/>
    <col min="7683" max="7683" width="47.33203125" style="62" customWidth="1"/>
    <col min="7684" max="7684" width="8.109375" style="62" customWidth="1"/>
    <col min="7685" max="7685" width="8.33203125" style="62" customWidth="1"/>
    <col min="7686" max="7686" width="5.44140625" style="62" customWidth="1"/>
    <col min="7687" max="7687" width="8.5546875" style="62" customWidth="1"/>
    <col min="7688" max="7688" width="13.6640625" style="62" customWidth="1"/>
    <col min="7689" max="7689" width="15.6640625" style="62" customWidth="1"/>
    <col min="7690" max="7690" width="14.6640625" style="62" customWidth="1"/>
    <col min="7691" max="7691" width="15" style="62" customWidth="1"/>
    <col min="7692" max="7693" width="14.33203125" style="62" customWidth="1"/>
    <col min="7694" max="7694" width="0" style="62" hidden="1" customWidth="1"/>
    <col min="7695" max="7695" width="18.88671875" style="62" customWidth="1"/>
    <col min="7696" max="7708" width="8" style="62" customWidth="1"/>
    <col min="7709" max="7712" width="9.33203125" style="62" customWidth="1"/>
    <col min="7713" max="7740" width="9.109375" style="62"/>
    <col min="7741" max="7741" width="64" style="62" customWidth="1"/>
    <col min="7742" max="7742" width="97.88671875" style="62" customWidth="1"/>
    <col min="7743" max="7936" width="9.109375" style="62"/>
    <col min="7937" max="7937" width="1.33203125" style="62" customWidth="1"/>
    <col min="7938" max="7938" width="44.88671875" style="62" customWidth="1"/>
    <col min="7939" max="7939" width="47.33203125" style="62" customWidth="1"/>
    <col min="7940" max="7940" width="8.109375" style="62" customWidth="1"/>
    <col min="7941" max="7941" width="8.33203125" style="62" customWidth="1"/>
    <col min="7942" max="7942" width="5.44140625" style="62" customWidth="1"/>
    <col min="7943" max="7943" width="8.5546875" style="62" customWidth="1"/>
    <col min="7944" max="7944" width="13.6640625" style="62" customWidth="1"/>
    <col min="7945" max="7945" width="15.6640625" style="62" customWidth="1"/>
    <col min="7946" max="7946" width="14.6640625" style="62" customWidth="1"/>
    <col min="7947" max="7947" width="15" style="62" customWidth="1"/>
    <col min="7948" max="7949" width="14.33203125" style="62" customWidth="1"/>
    <col min="7950" max="7950" width="0" style="62" hidden="1" customWidth="1"/>
    <col min="7951" max="7951" width="18.88671875" style="62" customWidth="1"/>
    <col min="7952" max="7964" width="8" style="62" customWidth="1"/>
    <col min="7965" max="7968" width="9.33203125" style="62" customWidth="1"/>
    <col min="7969" max="7996" width="9.109375" style="62"/>
    <col min="7997" max="7997" width="64" style="62" customWidth="1"/>
    <col min="7998" max="7998" width="97.88671875" style="62" customWidth="1"/>
    <col min="7999" max="8192" width="9.109375" style="62"/>
    <col min="8193" max="8193" width="1.33203125" style="62" customWidth="1"/>
    <col min="8194" max="8194" width="44.88671875" style="62" customWidth="1"/>
    <col min="8195" max="8195" width="47.33203125" style="62" customWidth="1"/>
    <col min="8196" max="8196" width="8.109375" style="62" customWidth="1"/>
    <col min="8197" max="8197" width="8.33203125" style="62" customWidth="1"/>
    <col min="8198" max="8198" width="5.44140625" style="62" customWidth="1"/>
    <col min="8199" max="8199" width="8.5546875" style="62" customWidth="1"/>
    <col min="8200" max="8200" width="13.6640625" style="62" customWidth="1"/>
    <col min="8201" max="8201" width="15.6640625" style="62" customWidth="1"/>
    <col min="8202" max="8202" width="14.6640625" style="62" customWidth="1"/>
    <col min="8203" max="8203" width="15" style="62" customWidth="1"/>
    <col min="8204" max="8205" width="14.33203125" style="62" customWidth="1"/>
    <col min="8206" max="8206" width="0" style="62" hidden="1" customWidth="1"/>
    <col min="8207" max="8207" width="18.88671875" style="62" customWidth="1"/>
    <col min="8208" max="8220" width="8" style="62" customWidth="1"/>
    <col min="8221" max="8224" width="9.33203125" style="62" customWidth="1"/>
    <col min="8225" max="8252" width="9.109375" style="62"/>
    <col min="8253" max="8253" width="64" style="62" customWidth="1"/>
    <col min="8254" max="8254" width="97.88671875" style="62" customWidth="1"/>
    <col min="8255" max="8448" width="9.109375" style="62"/>
    <col min="8449" max="8449" width="1.33203125" style="62" customWidth="1"/>
    <col min="8450" max="8450" width="44.88671875" style="62" customWidth="1"/>
    <col min="8451" max="8451" width="47.33203125" style="62" customWidth="1"/>
    <col min="8452" max="8452" width="8.109375" style="62" customWidth="1"/>
    <col min="8453" max="8453" width="8.33203125" style="62" customWidth="1"/>
    <col min="8454" max="8454" width="5.44140625" style="62" customWidth="1"/>
    <col min="8455" max="8455" width="8.5546875" style="62" customWidth="1"/>
    <col min="8456" max="8456" width="13.6640625" style="62" customWidth="1"/>
    <col min="8457" max="8457" width="15.6640625" style="62" customWidth="1"/>
    <col min="8458" max="8458" width="14.6640625" style="62" customWidth="1"/>
    <col min="8459" max="8459" width="15" style="62" customWidth="1"/>
    <col min="8460" max="8461" width="14.33203125" style="62" customWidth="1"/>
    <col min="8462" max="8462" width="0" style="62" hidden="1" customWidth="1"/>
    <col min="8463" max="8463" width="18.88671875" style="62" customWidth="1"/>
    <col min="8464" max="8476" width="8" style="62" customWidth="1"/>
    <col min="8477" max="8480" width="9.33203125" style="62" customWidth="1"/>
    <col min="8481" max="8508" width="9.109375" style="62"/>
    <col min="8509" max="8509" width="64" style="62" customWidth="1"/>
    <col min="8510" max="8510" width="97.88671875" style="62" customWidth="1"/>
    <col min="8511" max="8704" width="9.109375" style="62"/>
    <col min="8705" max="8705" width="1.33203125" style="62" customWidth="1"/>
    <col min="8706" max="8706" width="44.88671875" style="62" customWidth="1"/>
    <col min="8707" max="8707" width="47.33203125" style="62" customWidth="1"/>
    <col min="8708" max="8708" width="8.109375" style="62" customWidth="1"/>
    <col min="8709" max="8709" width="8.33203125" style="62" customWidth="1"/>
    <col min="8710" max="8710" width="5.44140625" style="62" customWidth="1"/>
    <col min="8711" max="8711" width="8.5546875" style="62" customWidth="1"/>
    <col min="8712" max="8712" width="13.6640625" style="62" customWidth="1"/>
    <col min="8713" max="8713" width="15.6640625" style="62" customWidth="1"/>
    <col min="8714" max="8714" width="14.6640625" style="62" customWidth="1"/>
    <col min="8715" max="8715" width="15" style="62" customWidth="1"/>
    <col min="8716" max="8717" width="14.33203125" style="62" customWidth="1"/>
    <col min="8718" max="8718" width="0" style="62" hidden="1" customWidth="1"/>
    <col min="8719" max="8719" width="18.88671875" style="62" customWidth="1"/>
    <col min="8720" max="8732" width="8" style="62" customWidth="1"/>
    <col min="8733" max="8736" width="9.33203125" style="62" customWidth="1"/>
    <col min="8737" max="8764" width="9.109375" style="62"/>
    <col min="8765" max="8765" width="64" style="62" customWidth="1"/>
    <col min="8766" max="8766" width="97.88671875" style="62" customWidth="1"/>
    <col min="8767" max="8960" width="9.109375" style="62"/>
    <col min="8961" max="8961" width="1.33203125" style="62" customWidth="1"/>
    <col min="8962" max="8962" width="44.88671875" style="62" customWidth="1"/>
    <col min="8963" max="8963" width="47.33203125" style="62" customWidth="1"/>
    <col min="8964" max="8964" width="8.109375" style="62" customWidth="1"/>
    <col min="8965" max="8965" width="8.33203125" style="62" customWidth="1"/>
    <col min="8966" max="8966" width="5.44140625" style="62" customWidth="1"/>
    <col min="8967" max="8967" width="8.5546875" style="62" customWidth="1"/>
    <col min="8968" max="8968" width="13.6640625" style="62" customWidth="1"/>
    <col min="8969" max="8969" width="15.6640625" style="62" customWidth="1"/>
    <col min="8970" max="8970" width="14.6640625" style="62" customWidth="1"/>
    <col min="8971" max="8971" width="15" style="62" customWidth="1"/>
    <col min="8972" max="8973" width="14.33203125" style="62" customWidth="1"/>
    <col min="8974" max="8974" width="0" style="62" hidden="1" customWidth="1"/>
    <col min="8975" max="8975" width="18.88671875" style="62" customWidth="1"/>
    <col min="8976" max="8988" width="8" style="62" customWidth="1"/>
    <col min="8989" max="8992" width="9.33203125" style="62" customWidth="1"/>
    <col min="8993" max="9020" width="9.109375" style="62"/>
    <col min="9021" max="9021" width="64" style="62" customWidth="1"/>
    <col min="9022" max="9022" width="97.88671875" style="62" customWidth="1"/>
    <col min="9023" max="9216" width="9.109375" style="62"/>
    <col min="9217" max="9217" width="1.33203125" style="62" customWidth="1"/>
    <col min="9218" max="9218" width="44.88671875" style="62" customWidth="1"/>
    <col min="9219" max="9219" width="47.33203125" style="62" customWidth="1"/>
    <col min="9220" max="9220" width="8.109375" style="62" customWidth="1"/>
    <col min="9221" max="9221" width="8.33203125" style="62" customWidth="1"/>
    <col min="9222" max="9222" width="5.44140625" style="62" customWidth="1"/>
    <col min="9223" max="9223" width="8.5546875" style="62" customWidth="1"/>
    <col min="9224" max="9224" width="13.6640625" style="62" customWidth="1"/>
    <col min="9225" max="9225" width="15.6640625" style="62" customWidth="1"/>
    <col min="9226" max="9226" width="14.6640625" style="62" customWidth="1"/>
    <col min="9227" max="9227" width="15" style="62" customWidth="1"/>
    <col min="9228" max="9229" width="14.33203125" style="62" customWidth="1"/>
    <col min="9230" max="9230" width="0" style="62" hidden="1" customWidth="1"/>
    <col min="9231" max="9231" width="18.88671875" style="62" customWidth="1"/>
    <col min="9232" max="9244" width="8" style="62" customWidth="1"/>
    <col min="9245" max="9248" width="9.33203125" style="62" customWidth="1"/>
    <col min="9249" max="9276" width="9.109375" style="62"/>
    <col min="9277" max="9277" width="64" style="62" customWidth="1"/>
    <col min="9278" max="9278" width="97.88671875" style="62" customWidth="1"/>
    <col min="9279" max="9472" width="9.109375" style="62"/>
    <col min="9473" max="9473" width="1.33203125" style="62" customWidth="1"/>
    <col min="9474" max="9474" width="44.88671875" style="62" customWidth="1"/>
    <col min="9475" max="9475" width="47.33203125" style="62" customWidth="1"/>
    <col min="9476" max="9476" width="8.109375" style="62" customWidth="1"/>
    <col min="9477" max="9477" width="8.33203125" style="62" customWidth="1"/>
    <col min="9478" max="9478" width="5.44140625" style="62" customWidth="1"/>
    <col min="9479" max="9479" width="8.5546875" style="62" customWidth="1"/>
    <col min="9480" max="9480" width="13.6640625" style="62" customWidth="1"/>
    <col min="9481" max="9481" width="15.6640625" style="62" customWidth="1"/>
    <col min="9482" max="9482" width="14.6640625" style="62" customWidth="1"/>
    <col min="9483" max="9483" width="15" style="62" customWidth="1"/>
    <col min="9484" max="9485" width="14.33203125" style="62" customWidth="1"/>
    <col min="9486" max="9486" width="0" style="62" hidden="1" customWidth="1"/>
    <col min="9487" max="9487" width="18.88671875" style="62" customWidth="1"/>
    <col min="9488" max="9500" width="8" style="62" customWidth="1"/>
    <col min="9501" max="9504" width="9.33203125" style="62" customWidth="1"/>
    <col min="9505" max="9532" width="9.109375" style="62"/>
    <col min="9533" max="9533" width="64" style="62" customWidth="1"/>
    <col min="9534" max="9534" width="97.88671875" style="62" customWidth="1"/>
    <col min="9535" max="9728" width="9.109375" style="62"/>
    <col min="9729" max="9729" width="1.33203125" style="62" customWidth="1"/>
    <col min="9730" max="9730" width="44.88671875" style="62" customWidth="1"/>
    <col min="9731" max="9731" width="47.33203125" style="62" customWidth="1"/>
    <col min="9732" max="9732" width="8.109375" style="62" customWidth="1"/>
    <col min="9733" max="9733" width="8.33203125" style="62" customWidth="1"/>
    <col min="9734" max="9734" width="5.44140625" style="62" customWidth="1"/>
    <col min="9735" max="9735" width="8.5546875" style="62" customWidth="1"/>
    <col min="9736" max="9736" width="13.6640625" style="62" customWidth="1"/>
    <col min="9737" max="9737" width="15.6640625" style="62" customWidth="1"/>
    <col min="9738" max="9738" width="14.6640625" style="62" customWidth="1"/>
    <col min="9739" max="9739" width="15" style="62" customWidth="1"/>
    <col min="9740" max="9741" width="14.33203125" style="62" customWidth="1"/>
    <col min="9742" max="9742" width="0" style="62" hidden="1" customWidth="1"/>
    <col min="9743" max="9743" width="18.88671875" style="62" customWidth="1"/>
    <col min="9744" max="9756" width="8" style="62" customWidth="1"/>
    <col min="9757" max="9760" width="9.33203125" style="62" customWidth="1"/>
    <col min="9761" max="9788" width="9.109375" style="62"/>
    <col min="9789" max="9789" width="64" style="62" customWidth="1"/>
    <col min="9790" max="9790" width="97.88671875" style="62" customWidth="1"/>
    <col min="9791" max="9984" width="9.109375" style="62"/>
    <col min="9985" max="9985" width="1.33203125" style="62" customWidth="1"/>
    <col min="9986" max="9986" width="44.88671875" style="62" customWidth="1"/>
    <col min="9987" max="9987" width="47.33203125" style="62" customWidth="1"/>
    <col min="9988" max="9988" width="8.109375" style="62" customWidth="1"/>
    <col min="9989" max="9989" width="8.33203125" style="62" customWidth="1"/>
    <col min="9990" max="9990" width="5.44140625" style="62" customWidth="1"/>
    <col min="9991" max="9991" width="8.5546875" style="62" customWidth="1"/>
    <col min="9992" max="9992" width="13.6640625" style="62" customWidth="1"/>
    <col min="9993" max="9993" width="15.6640625" style="62" customWidth="1"/>
    <col min="9994" max="9994" width="14.6640625" style="62" customWidth="1"/>
    <col min="9995" max="9995" width="15" style="62" customWidth="1"/>
    <col min="9996" max="9997" width="14.33203125" style="62" customWidth="1"/>
    <col min="9998" max="9998" width="0" style="62" hidden="1" customWidth="1"/>
    <col min="9999" max="9999" width="18.88671875" style="62" customWidth="1"/>
    <col min="10000" max="10012" width="8" style="62" customWidth="1"/>
    <col min="10013" max="10016" width="9.33203125" style="62" customWidth="1"/>
    <col min="10017" max="10044" width="9.109375" style="62"/>
    <col min="10045" max="10045" width="64" style="62" customWidth="1"/>
    <col min="10046" max="10046" width="97.88671875" style="62" customWidth="1"/>
    <col min="10047" max="10240" width="9.109375" style="62"/>
    <col min="10241" max="10241" width="1.33203125" style="62" customWidth="1"/>
    <col min="10242" max="10242" width="44.88671875" style="62" customWidth="1"/>
    <col min="10243" max="10243" width="47.33203125" style="62" customWidth="1"/>
    <col min="10244" max="10244" width="8.109375" style="62" customWidth="1"/>
    <col min="10245" max="10245" width="8.33203125" style="62" customWidth="1"/>
    <col min="10246" max="10246" width="5.44140625" style="62" customWidth="1"/>
    <col min="10247" max="10247" width="8.5546875" style="62" customWidth="1"/>
    <col min="10248" max="10248" width="13.6640625" style="62" customWidth="1"/>
    <col min="10249" max="10249" width="15.6640625" style="62" customWidth="1"/>
    <col min="10250" max="10250" width="14.6640625" style="62" customWidth="1"/>
    <col min="10251" max="10251" width="15" style="62" customWidth="1"/>
    <col min="10252" max="10253" width="14.33203125" style="62" customWidth="1"/>
    <col min="10254" max="10254" width="0" style="62" hidden="1" customWidth="1"/>
    <col min="10255" max="10255" width="18.88671875" style="62" customWidth="1"/>
    <col min="10256" max="10268" width="8" style="62" customWidth="1"/>
    <col min="10269" max="10272" width="9.33203125" style="62" customWidth="1"/>
    <col min="10273" max="10300" width="9.109375" style="62"/>
    <col min="10301" max="10301" width="64" style="62" customWidth="1"/>
    <col min="10302" max="10302" width="97.88671875" style="62" customWidth="1"/>
    <col min="10303" max="10496" width="9.109375" style="62"/>
    <col min="10497" max="10497" width="1.33203125" style="62" customWidth="1"/>
    <col min="10498" max="10498" width="44.88671875" style="62" customWidth="1"/>
    <col min="10499" max="10499" width="47.33203125" style="62" customWidth="1"/>
    <col min="10500" max="10500" width="8.109375" style="62" customWidth="1"/>
    <col min="10501" max="10501" width="8.33203125" style="62" customWidth="1"/>
    <col min="10502" max="10502" width="5.44140625" style="62" customWidth="1"/>
    <col min="10503" max="10503" width="8.5546875" style="62" customWidth="1"/>
    <col min="10504" max="10504" width="13.6640625" style="62" customWidth="1"/>
    <col min="10505" max="10505" width="15.6640625" style="62" customWidth="1"/>
    <col min="10506" max="10506" width="14.6640625" style="62" customWidth="1"/>
    <col min="10507" max="10507" width="15" style="62" customWidth="1"/>
    <col min="10508" max="10509" width="14.33203125" style="62" customWidth="1"/>
    <col min="10510" max="10510" width="0" style="62" hidden="1" customWidth="1"/>
    <col min="10511" max="10511" width="18.88671875" style="62" customWidth="1"/>
    <col min="10512" max="10524" width="8" style="62" customWidth="1"/>
    <col min="10525" max="10528" width="9.33203125" style="62" customWidth="1"/>
    <col min="10529" max="10556" width="9.109375" style="62"/>
    <col min="10557" max="10557" width="64" style="62" customWidth="1"/>
    <col min="10558" max="10558" width="97.88671875" style="62" customWidth="1"/>
    <col min="10559" max="10752" width="9.109375" style="62"/>
    <col min="10753" max="10753" width="1.33203125" style="62" customWidth="1"/>
    <col min="10754" max="10754" width="44.88671875" style="62" customWidth="1"/>
    <col min="10755" max="10755" width="47.33203125" style="62" customWidth="1"/>
    <col min="10756" max="10756" width="8.109375" style="62" customWidth="1"/>
    <col min="10757" max="10757" width="8.33203125" style="62" customWidth="1"/>
    <col min="10758" max="10758" width="5.44140625" style="62" customWidth="1"/>
    <col min="10759" max="10759" width="8.5546875" style="62" customWidth="1"/>
    <col min="10760" max="10760" width="13.6640625" style="62" customWidth="1"/>
    <col min="10761" max="10761" width="15.6640625" style="62" customWidth="1"/>
    <col min="10762" max="10762" width="14.6640625" style="62" customWidth="1"/>
    <col min="10763" max="10763" width="15" style="62" customWidth="1"/>
    <col min="10764" max="10765" width="14.33203125" style="62" customWidth="1"/>
    <col min="10766" max="10766" width="0" style="62" hidden="1" customWidth="1"/>
    <col min="10767" max="10767" width="18.88671875" style="62" customWidth="1"/>
    <col min="10768" max="10780" width="8" style="62" customWidth="1"/>
    <col min="10781" max="10784" width="9.33203125" style="62" customWidth="1"/>
    <col min="10785" max="10812" width="9.109375" style="62"/>
    <col min="10813" max="10813" width="64" style="62" customWidth="1"/>
    <col min="10814" max="10814" width="97.88671875" style="62" customWidth="1"/>
    <col min="10815" max="11008" width="9.109375" style="62"/>
    <col min="11009" max="11009" width="1.33203125" style="62" customWidth="1"/>
    <col min="11010" max="11010" width="44.88671875" style="62" customWidth="1"/>
    <col min="11011" max="11011" width="47.33203125" style="62" customWidth="1"/>
    <col min="11012" max="11012" width="8.109375" style="62" customWidth="1"/>
    <col min="11013" max="11013" width="8.33203125" style="62" customWidth="1"/>
    <col min="11014" max="11014" width="5.44140625" style="62" customWidth="1"/>
    <col min="11015" max="11015" width="8.5546875" style="62" customWidth="1"/>
    <col min="11016" max="11016" width="13.6640625" style="62" customWidth="1"/>
    <col min="11017" max="11017" width="15.6640625" style="62" customWidth="1"/>
    <col min="11018" max="11018" width="14.6640625" style="62" customWidth="1"/>
    <col min="11019" max="11019" width="15" style="62" customWidth="1"/>
    <col min="11020" max="11021" width="14.33203125" style="62" customWidth="1"/>
    <col min="11022" max="11022" width="0" style="62" hidden="1" customWidth="1"/>
    <col min="11023" max="11023" width="18.88671875" style="62" customWidth="1"/>
    <col min="11024" max="11036" width="8" style="62" customWidth="1"/>
    <col min="11037" max="11040" width="9.33203125" style="62" customWidth="1"/>
    <col min="11041" max="11068" width="9.109375" style="62"/>
    <col min="11069" max="11069" width="64" style="62" customWidth="1"/>
    <col min="11070" max="11070" width="97.88671875" style="62" customWidth="1"/>
    <col min="11071" max="11264" width="9.109375" style="62"/>
    <col min="11265" max="11265" width="1.33203125" style="62" customWidth="1"/>
    <col min="11266" max="11266" width="44.88671875" style="62" customWidth="1"/>
    <col min="11267" max="11267" width="47.33203125" style="62" customWidth="1"/>
    <col min="11268" max="11268" width="8.109375" style="62" customWidth="1"/>
    <col min="11269" max="11269" width="8.33203125" style="62" customWidth="1"/>
    <col min="11270" max="11270" width="5.44140625" style="62" customWidth="1"/>
    <col min="11271" max="11271" width="8.5546875" style="62" customWidth="1"/>
    <col min="11272" max="11272" width="13.6640625" style="62" customWidth="1"/>
    <col min="11273" max="11273" width="15.6640625" style="62" customWidth="1"/>
    <col min="11274" max="11274" width="14.6640625" style="62" customWidth="1"/>
    <col min="11275" max="11275" width="15" style="62" customWidth="1"/>
    <col min="11276" max="11277" width="14.33203125" style="62" customWidth="1"/>
    <col min="11278" max="11278" width="0" style="62" hidden="1" customWidth="1"/>
    <col min="11279" max="11279" width="18.88671875" style="62" customWidth="1"/>
    <col min="11280" max="11292" width="8" style="62" customWidth="1"/>
    <col min="11293" max="11296" width="9.33203125" style="62" customWidth="1"/>
    <col min="11297" max="11324" width="9.109375" style="62"/>
    <col min="11325" max="11325" width="64" style="62" customWidth="1"/>
    <col min="11326" max="11326" width="97.88671875" style="62" customWidth="1"/>
    <col min="11327" max="11520" width="9.109375" style="62"/>
    <col min="11521" max="11521" width="1.33203125" style="62" customWidth="1"/>
    <col min="11522" max="11522" width="44.88671875" style="62" customWidth="1"/>
    <col min="11523" max="11523" width="47.33203125" style="62" customWidth="1"/>
    <col min="11524" max="11524" width="8.109375" style="62" customWidth="1"/>
    <col min="11525" max="11525" width="8.33203125" style="62" customWidth="1"/>
    <col min="11526" max="11526" width="5.44140625" style="62" customWidth="1"/>
    <col min="11527" max="11527" width="8.5546875" style="62" customWidth="1"/>
    <col min="11528" max="11528" width="13.6640625" style="62" customWidth="1"/>
    <col min="11529" max="11529" width="15.6640625" style="62" customWidth="1"/>
    <col min="11530" max="11530" width="14.6640625" style="62" customWidth="1"/>
    <col min="11531" max="11531" width="15" style="62" customWidth="1"/>
    <col min="11532" max="11533" width="14.33203125" style="62" customWidth="1"/>
    <col min="11534" max="11534" width="0" style="62" hidden="1" customWidth="1"/>
    <col min="11535" max="11535" width="18.88671875" style="62" customWidth="1"/>
    <col min="11536" max="11548" width="8" style="62" customWidth="1"/>
    <col min="11549" max="11552" width="9.33203125" style="62" customWidth="1"/>
    <col min="11553" max="11580" width="9.109375" style="62"/>
    <col min="11581" max="11581" width="64" style="62" customWidth="1"/>
    <col min="11582" max="11582" width="97.88671875" style="62" customWidth="1"/>
    <col min="11583" max="11776" width="9.109375" style="62"/>
    <col min="11777" max="11777" width="1.33203125" style="62" customWidth="1"/>
    <col min="11778" max="11778" width="44.88671875" style="62" customWidth="1"/>
    <col min="11779" max="11779" width="47.33203125" style="62" customWidth="1"/>
    <col min="11780" max="11780" width="8.109375" style="62" customWidth="1"/>
    <col min="11781" max="11781" width="8.33203125" style="62" customWidth="1"/>
    <col min="11782" max="11782" width="5.44140625" style="62" customWidth="1"/>
    <col min="11783" max="11783" width="8.5546875" style="62" customWidth="1"/>
    <col min="11784" max="11784" width="13.6640625" style="62" customWidth="1"/>
    <col min="11785" max="11785" width="15.6640625" style="62" customWidth="1"/>
    <col min="11786" max="11786" width="14.6640625" style="62" customWidth="1"/>
    <col min="11787" max="11787" width="15" style="62" customWidth="1"/>
    <col min="11788" max="11789" width="14.33203125" style="62" customWidth="1"/>
    <col min="11790" max="11790" width="0" style="62" hidden="1" customWidth="1"/>
    <col min="11791" max="11791" width="18.88671875" style="62" customWidth="1"/>
    <col min="11792" max="11804" width="8" style="62" customWidth="1"/>
    <col min="11805" max="11808" width="9.33203125" style="62" customWidth="1"/>
    <col min="11809" max="11836" width="9.109375" style="62"/>
    <col min="11837" max="11837" width="64" style="62" customWidth="1"/>
    <col min="11838" max="11838" width="97.88671875" style="62" customWidth="1"/>
    <col min="11839" max="12032" width="9.109375" style="62"/>
    <col min="12033" max="12033" width="1.33203125" style="62" customWidth="1"/>
    <col min="12034" max="12034" width="44.88671875" style="62" customWidth="1"/>
    <col min="12035" max="12035" width="47.33203125" style="62" customWidth="1"/>
    <col min="12036" max="12036" width="8.109375" style="62" customWidth="1"/>
    <col min="12037" max="12037" width="8.33203125" style="62" customWidth="1"/>
    <col min="12038" max="12038" width="5.44140625" style="62" customWidth="1"/>
    <col min="12039" max="12039" width="8.5546875" style="62" customWidth="1"/>
    <col min="12040" max="12040" width="13.6640625" style="62" customWidth="1"/>
    <col min="12041" max="12041" width="15.6640625" style="62" customWidth="1"/>
    <col min="12042" max="12042" width="14.6640625" style="62" customWidth="1"/>
    <col min="12043" max="12043" width="15" style="62" customWidth="1"/>
    <col min="12044" max="12045" width="14.33203125" style="62" customWidth="1"/>
    <col min="12046" max="12046" width="0" style="62" hidden="1" customWidth="1"/>
    <col min="12047" max="12047" width="18.88671875" style="62" customWidth="1"/>
    <col min="12048" max="12060" width="8" style="62" customWidth="1"/>
    <col min="12061" max="12064" width="9.33203125" style="62" customWidth="1"/>
    <col min="12065" max="12092" width="9.109375" style="62"/>
    <col min="12093" max="12093" width="64" style="62" customWidth="1"/>
    <col min="12094" max="12094" width="97.88671875" style="62" customWidth="1"/>
    <col min="12095" max="12288" width="9.109375" style="62"/>
    <col min="12289" max="12289" width="1.33203125" style="62" customWidth="1"/>
    <col min="12290" max="12290" width="44.88671875" style="62" customWidth="1"/>
    <col min="12291" max="12291" width="47.33203125" style="62" customWidth="1"/>
    <col min="12292" max="12292" width="8.109375" style="62" customWidth="1"/>
    <col min="12293" max="12293" width="8.33203125" style="62" customWidth="1"/>
    <col min="12294" max="12294" width="5.44140625" style="62" customWidth="1"/>
    <col min="12295" max="12295" width="8.5546875" style="62" customWidth="1"/>
    <col min="12296" max="12296" width="13.6640625" style="62" customWidth="1"/>
    <col min="12297" max="12297" width="15.6640625" style="62" customWidth="1"/>
    <col min="12298" max="12298" width="14.6640625" style="62" customWidth="1"/>
    <col min="12299" max="12299" width="15" style="62" customWidth="1"/>
    <col min="12300" max="12301" width="14.33203125" style="62" customWidth="1"/>
    <col min="12302" max="12302" width="0" style="62" hidden="1" customWidth="1"/>
    <col min="12303" max="12303" width="18.88671875" style="62" customWidth="1"/>
    <col min="12304" max="12316" width="8" style="62" customWidth="1"/>
    <col min="12317" max="12320" width="9.33203125" style="62" customWidth="1"/>
    <col min="12321" max="12348" width="9.109375" style="62"/>
    <col min="12349" max="12349" width="64" style="62" customWidth="1"/>
    <col min="12350" max="12350" width="97.88671875" style="62" customWidth="1"/>
    <col min="12351" max="12544" width="9.109375" style="62"/>
    <col min="12545" max="12545" width="1.33203125" style="62" customWidth="1"/>
    <col min="12546" max="12546" width="44.88671875" style="62" customWidth="1"/>
    <col min="12547" max="12547" width="47.33203125" style="62" customWidth="1"/>
    <col min="12548" max="12548" width="8.109375" style="62" customWidth="1"/>
    <col min="12549" max="12549" width="8.33203125" style="62" customWidth="1"/>
    <col min="12550" max="12550" width="5.44140625" style="62" customWidth="1"/>
    <col min="12551" max="12551" width="8.5546875" style="62" customWidth="1"/>
    <col min="12552" max="12552" width="13.6640625" style="62" customWidth="1"/>
    <col min="12553" max="12553" width="15.6640625" style="62" customWidth="1"/>
    <col min="12554" max="12554" width="14.6640625" style="62" customWidth="1"/>
    <col min="12555" max="12555" width="15" style="62" customWidth="1"/>
    <col min="12556" max="12557" width="14.33203125" style="62" customWidth="1"/>
    <col min="12558" max="12558" width="0" style="62" hidden="1" customWidth="1"/>
    <col min="12559" max="12559" width="18.88671875" style="62" customWidth="1"/>
    <col min="12560" max="12572" width="8" style="62" customWidth="1"/>
    <col min="12573" max="12576" width="9.33203125" style="62" customWidth="1"/>
    <col min="12577" max="12604" width="9.109375" style="62"/>
    <col min="12605" max="12605" width="64" style="62" customWidth="1"/>
    <col min="12606" max="12606" width="97.88671875" style="62" customWidth="1"/>
    <col min="12607" max="12800" width="9.109375" style="62"/>
    <col min="12801" max="12801" width="1.33203125" style="62" customWidth="1"/>
    <col min="12802" max="12802" width="44.88671875" style="62" customWidth="1"/>
    <col min="12803" max="12803" width="47.33203125" style="62" customWidth="1"/>
    <col min="12804" max="12804" width="8.109375" style="62" customWidth="1"/>
    <col min="12805" max="12805" width="8.33203125" style="62" customWidth="1"/>
    <col min="12806" max="12806" width="5.44140625" style="62" customWidth="1"/>
    <col min="12807" max="12807" width="8.5546875" style="62" customWidth="1"/>
    <col min="12808" max="12808" width="13.6640625" style="62" customWidth="1"/>
    <col min="12809" max="12809" width="15.6640625" style="62" customWidth="1"/>
    <col min="12810" max="12810" width="14.6640625" style="62" customWidth="1"/>
    <col min="12811" max="12811" width="15" style="62" customWidth="1"/>
    <col min="12812" max="12813" width="14.33203125" style="62" customWidth="1"/>
    <col min="12814" max="12814" width="0" style="62" hidden="1" customWidth="1"/>
    <col min="12815" max="12815" width="18.88671875" style="62" customWidth="1"/>
    <col min="12816" max="12828" width="8" style="62" customWidth="1"/>
    <col min="12829" max="12832" width="9.33203125" style="62" customWidth="1"/>
    <col min="12833" max="12860" width="9.109375" style="62"/>
    <col min="12861" max="12861" width="64" style="62" customWidth="1"/>
    <col min="12862" max="12862" width="97.88671875" style="62" customWidth="1"/>
    <col min="12863" max="13056" width="9.109375" style="62"/>
    <col min="13057" max="13057" width="1.33203125" style="62" customWidth="1"/>
    <col min="13058" max="13058" width="44.88671875" style="62" customWidth="1"/>
    <col min="13059" max="13059" width="47.33203125" style="62" customWidth="1"/>
    <col min="13060" max="13060" width="8.109375" style="62" customWidth="1"/>
    <col min="13061" max="13061" width="8.33203125" style="62" customWidth="1"/>
    <col min="13062" max="13062" width="5.44140625" style="62" customWidth="1"/>
    <col min="13063" max="13063" width="8.5546875" style="62" customWidth="1"/>
    <col min="13064" max="13064" width="13.6640625" style="62" customWidth="1"/>
    <col min="13065" max="13065" width="15.6640625" style="62" customWidth="1"/>
    <col min="13066" max="13066" width="14.6640625" style="62" customWidth="1"/>
    <col min="13067" max="13067" width="15" style="62" customWidth="1"/>
    <col min="13068" max="13069" width="14.33203125" style="62" customWidth="1"/>
    <col min="13070" max="13070" width="0" style="62" hidden="1" customWidth="1"/>
    <col min="13071" max="13071" width="18.88671875" style="62" customWidth="1"/>
    <col min="13072" max="13084" width="8" style="62" customWidth="1"/>
    <col min="13085" max="13088" width="9.33203125" style="62" customWidth="1"/>
    <col min="13089" max="13116" width="9.109375" style="62"/>
    <col min="13117" max="13117" width="64" style="62" customWidth="1"/>
    <col min="13118" max="13118" width="97.88671875" style="62" customWidth="1"/>
    <col min="13119" max="13312" width="9.109375" style="62"/>
    <col min="13313" max="13313" width="1.33203125" style="62" customWidth="1"/>
    <col min="13314" max="13314" width="44.88671875" style="62" customWidth="1"/>
    <col min="13315" max="13315" width="47.33203125" style="62" customWidth="1"/>
    <col min="13316" max="13316" width="8.109375" style="62" customWidth="1"/>
    <col min="13317" max="13317" width="8.33203125" style="62" customWidth="1"/>
    <col min="13318" max="13318" width="5.44140625" style="62" customWidth="1"/>
    <col min="13319" max="13319" width="8.5546875" style="62" customWidth="1"/>
    <col min="13320" max="13320" width="13.6640625" style="62" customWidth="1"/>
    <col min="13321" max="13321" width="15.6640625" style="62" customWidth="1"/>
    <col min="13322" max="13322" width="14.6640625" style="62" customWidth="1"/>
    <col min="13323" max="13323" width="15" style="62" customWidth="1"/>
    <col min="13324" max="13325" width="14.33203125" style="62" customWidth="1"/>
    <col min="13326" max="13326" width="0" style="62" hidden="1" customWidth="1"/>
    <col min="13327" max="13327" width="18.88671875" style="62" customWidth="1"/>
    <col min="13328" max="13340" width="8" style="62" customWidth="1"/>
    <col min="13341" max="13344" width="9.33203125" style="62" customWidth="1"/>
    <col min="13345" max="13372" width="9.109375" style="62"/>
    <col min="13373" max="13373" width="64" style="62" customWidth="1"/>
    <col min="13374" max="13374" width="97.88671875" style="62" customWidth="1"/>
    <col min="13375" max="13568" width="9.109375" style="62"/>
    <col min="13569" max="13569" width="1.33203125" style="62" customWidth="1"/>
    <col min="13570" max="13570" width="44.88671875" style="62" customWidth="1"/>
    <col min="13571" max="13571" width="47.33203125" style="62" customWidth="1"/>
    <col min="13572" max="13572" width="8.109375" style="62" customWidth="1"/>
    <col min="13573" max="13573" width="8.33203125" style="62" customWidth="1"/>
    <col min="13574" max="13574" width="5.44140625" style="62" customWidth="1"/>
    <col min="13575" max="13575" width="8.5546875" style="62" customWidth="1"/>
    <col min="13576" max="13576" width="13.6640625" style="62" customWidth="1"/>
    <col min="13577" max="13577" width="15.6640625" style="62" customWidth="1"/>
    <col min="13578" max="13578" width="14.6640625" style="62" customWidth="1"/>
    <col min="13579" max="13579" width="15" style="62" customWidth="1"/>
    <col min="13580" max="13581" width="14.33203125" style="62" customWidth="1"/>
    <col min="13582" max="13582" width="0" style="62" hidden="1" customWidth="1"/>
    <col min="13583" max="13583" width="18.88671875" style="62" customWidth="1"/>
    <col min="13584" max="13596" width="8" style="62" customWidth="1"/>
    <col min="13597" max="13600" width="9.33203125" style="62" customWidth="1"/>
    <col min="13601" max="13628" width="9.109375" style="62"/>
    <col min="13629" max="13629" width="64" style="62" customWidth="1"/>
    <col min="13630" max="13630" width="97.88671875" style="62" customWidth="1"/>
    <col min="13631" max="13824" width="9.109375" style="62"/>
    <col min="13825" max="13825" width="1.33203125" style="62" customWidth="1"/>
    <col min="13826" max="13826" width="44.88671875" style="62" customWidth="1"/>
    <col min="13827" max="13827" width="47.33203125" style="62" customWidth="1"/>
    <col min="13828" max="13828" width="8.109375" style="62" customWidth="1"/>
    <col min="13829" max="13829" width="8.33203125" style="62" customWidth="1"/>
    <col min="13830" max="13830" width="5.44140625" style="62" customWidth="1"/>
    <col min="13831" max="13831" width="8.5546875" style="62" customWidth="1"/>
    <col min="13832" max="13832" width="13.6640625" style="62" customWidth="1"/>
    <col min="13833" max="13833" width="15.6640625" style="62" customWidth="1"/>
    <col min="13834" max="13834" width="14.6640625" style="62" customWidth="1"/>
    <col min="13835" max="13835" width="15" style="62" customWidth="1"/>
    <col min="13836" max="13837" width="14.33203125" style="62" customWidth="1"/>
    <col min="13838" max="13838" width="0" style="62" hidden="1" customWidth="1"/>
    <col min="13839" max="13839" width="18.88671875" style="62" customWidth="1"/>
    <col min="13840" max="13852" width="8" style="62" customWidth="1"/>
    <col min="13853" max="13856" width="9.33203125" style="62" customWidth="1"/>
    <col min="13857" max="13884" width="9.109375" style="62"/>
    <col min="13885" max="13885" width="64" style="62" customWidth="1"/>
    <col min="13886" max="13886" width="97.88671875" style="62" customWidth="1"/>
    <col min="13887" max="14080" width="9.109375" style="62"/>
    <col min="14081" max="14081" width="1.33203125" style="62" customWidth="1"/>
    <col min="14082" max="14082" width="44.88671875" style="62" customWidth="1"/>
    <col min="14083" max="14083" width="47.33203125" style="62" customWidth="1"/>
    <col min="14084" max="14084" width="8.109375" style="62" customWidth="1"/>
    <col min="14085" max="14085" width="8.33203125" style="62" customWidth="1"/>
    <col min="14086" max="14086" width="5.44140625" style="62" customWidth="1"/>
    <col min="14087" max="14087" width="8.5546875" style="62" customWidth="1"/>
    <col min="14088" max="14088" width="13.6640625" style="62" customWidth="1"/>
    <col min="14089" max="14089" width="15.6640625" style="62" customWidth="1"/>
    <col min="14090" max="14090" width="14.6640625" style="62" customWidth="1"/>
    <col min="14091" max="14091" width="15" style="62" customWidth="1"/>
    <col min="14092" max="14093" width="14.33203125" style="62" customWidth="1"/>
    <col min="14094" max="14094" width="0" style="62" hidden="1" customWidth="1"/>
    <col min="14095" max="14095" width="18.88671875" style="62" customWidth="1"/>
    <col min="14096" max="14108" width="8" style="62" customWidth="1"/>
    <col min="14109" max="14112" width="9.33203125" style="62" customWidth="1"/>
    <col min="14113" max="14140" width="9.109375" style="62"/>
    <col min="14141" max="14141" width="64" style="62" customWidth="1"/>
    <col min="14142" max="14142" width="97.88671875" style="62" customWidth="1"/>
    <col min="14143" max="14336" width="9.109375" style="62"/>
    <col min="14337" max="14337" width="1.33203125" style="62" customWidth="1"/>
    <col min="14338" max="14338" width="44.88671875" style="62" customWidth="1"/>
    <col min="14339" max="14339" width="47.33203125" style="62" customWidth="1"/>
    <col min="14340" max="14340" width="8.109375" style="62" customWidth="1"/>
    <col min="14341" max="14341" width="8.33203125" style="62" customWidth="1"/>
    <col min="14342" max="14342" width="5.44140625" style="62" customWidth="1"/>
    <col min="14343" max="14343" width="8.5546875" style="62" customWidth="1"/>
    <col min="14344" max="14344" width="13.6640625" style="62" customWidth="1"/>
    <col min="14345" max="14345" width="15.6640625" style="62" customWidth="1"/>
    <col min="14346" max="14346" width="14.6640625" style="62" customWidth="1"/>
    <col min="14347" max="14347" width="15" style="62" customWidth="1"/>
    <col min="14348" max="14349" width="14.33203125" style="62" customWidth="1"/>
    <col min="14350" max="14350" width="0" style="62" hidden="1" customWidth="1"/>
    <col min="14351" max="14351" width="18.88671875" style="62" customWidth="1"/>
    <col min="14352" max="14364" width="8" style="62" customWidth="1"/>
    <col min="14365" max="14368" width="9.33203125" style="62" customWidth="1"/>
    <col min="14369" max="14396" width="9.109375" style="62"/>
    <col min="14397" max="14397" width="64" style="62" customWidth="1"/>
    <col min="14398" max="14398" width="97.88671875" style="62" customWidth="1"/>
    <col min="14399" max="14592" width="9.109375" style="62"/>
    <col min="14593" max="14593" width="1.33203125" style="62" customWidth="1"/>
    <col min="14594" max="14594" width="44.88671875" style="62" customWidth="1"/>
    <col min="14595" max="14595" width="47.33203125" style="62" customWidth="1"/>
    <col min="14596" max="14596" width="8.109375" style="62" customWidth="1"/>
    <col min="14597" max="14597" width="8.33203125" style="62" customWidth="1"/>
    <col min="14598" max="14598" width="5.44140625" style="62" customWidth="1"/>
    <col min="14599" max="14599" width="8.5546875" style="62" customWidth="1"/>
    <col min="14600" max="14600" width="13.6640625" style="62" customWidth="1"/>
    <col min="14601" max="14601" width="15.6640625" style="62" customWidth="1"/>
    <col min="14602" max="14602" width="14.6640625" style="62" customWidth="1"/>
    <col min="14603" max="14603" width="15" style="62" customWidth="1"/>
    <col min="14604" max="14605" width="14.33203125" style="62" customWidth="1"/>
    <col min="14606" max="14606" width="0" style="62" hidden="1" customWidth="1"/>
    <col min="14607" max="14607" width="18.88671875" style="62" customWidth="1"/>
    <col min="14608" max="14620" width="8" style="62" customWidth="1"/>
    <col min="14621" max="14624" width="9.33203125" style="62" customWidth="1"/>
    <col min="14625" max="14652" width="9.109375" style="62"/>
    <col min="14653" max="14653" width="64" style="62" customWidth="1"/>
    <col min="14654" max="14654" width="97.88671875" style="62" customWidth="1"/>
    <col min="14655" max="14848" width="9.109375" style="62"/>
    <col min="14849" max="14849" width="1.33203125" style="62" customWidth="1"/>
    <col min="14850" max="14850" width="44.88671875" style="62" customWidth="1"/>
    <col min="14851" max="14851" width="47.33203125" style="62" customWidth="1"/>
    <col min="14852" max="14852" width="8.109375" style="62" customWidth="1"/>
    <col min="14853" max="14853" width="8.33203125" style="62" customWidth="1"/>
    <col min="14854" max="14854" width="5.44140625" style="62" customWidth="1"/>
    <col min="14855" max="14855" width="8.5546875" style="62" customWidth="1"/>
    <col min="14856" max="14856" width="13.6640625" style="62" customWidth="1"/>
    <col min="14857" max="14857" width="15.6640625" style="62" customWidth="1"/>
    <col min="14858" max="14858" width="14.6640625" style="62" customWidth="1"/>
    <col min="14859" max="14859" width="15" style="62" customWidth="1"/>
    <col min="14860" max="14861" width="14.33203125" style="62" customWidth="1"/>
    <col min="14862" max="14862" width="0" style="62" hidden="1" customWidth="1"/>
    <col min="14863" max="14863" width="18.88671875" style="62" customWidth="1"/>
    <col min="14864" max="14876" width="8" style="62" customWidth="1"/>
    <col min="14877" max="14880" width="9.33203125" style="62" customWidth="1"/>
    <col min="14881" max="14908" width="9.109375" style="62"/>
    <col min="14909" max="14909" width="64" style="62" customWidth="1"/>
    <col min="14910" max="14910" width="97.88671875" style="62" customWidth="1"/>
    <col min="14911" max="15104" width="9.109375" style="62"/>
    <col min="15105" max="15105" width="1.33203125" style="62" customWidth="1"/>
    <col min="15106" max="15106" width="44.88671875" style="62" customWidth="1"/>
    <col min="15107" max="15107" width="47.33203125" style="62" customWidth="1"/>
    <col min="15108" max="15108" width="8.109375" style="62" customWidth="1"/>
    <col min="15109" max="15109" width="8.33203125" style="62" customWidth="1"/>
    <col min="15110" max="15110" width="5.44140625" style="62" customWidth="1"/>
    <col min="15111" max="15111" width="8.5546875" style="62" customWidth="1"/>
    <col min="15112" max="15112" width="13.6640625" style="62" customWidth="1"/>
    <col min="15113" max="15113" width="15.6640625" style="62" customWidth="1"/>
    <col min="15114" max="15114" width="14.6640625" style="62" customWidth="1"/>
    <col min="15115" max="15115" width="15" style="62" customWidth="1"/>
    <col min="15116" max="15117" width="14.33203125" style="62" customWidth="1"/>
    <col min="15118" max="15118" width="0" style="62" hidden="1" customWidth="1"/>
    <col min="15119" max="15119" width="18.88671875" style="62" customWidth="1"/>
    <col min="15120" max="15132" width="8" style="62" customWidth="1"/>
    <col min="15133" max="15136" width="9.33203125" style="62" customWidth="1"/>
    <col min="15137" max="15164" width="9.109375" style="62"/>
    <col min="15165" max="15165" width="64" style="62" customWidth="1"/>
    <col min="15166" max="15166" width="97.88671875" style="62" customWidth="1"/>
    <col min="15167" max="15360" width="9.109375" style="62"/>
    <col min="15361" max="15361" width="1.33203125" style="62" customWidth="1"/>
    <col min="15362" max="15362" width="44.88671875" style="62" customWidth="1"/>
    <col min="15363" max="15363" width="47.33203125" style="62" customWidth="1"/>
    <col min="15364" max="15364" width="8.109375" style="62" customWidth="1"/>
    <col min="15365" max="15365" width="8.33203125" style="62" customWidth="1"/>
    <col min="15366" max="15366" width="5.44140625" style="62" customWidth="1"/>
    <col min="15367" max="15367" width="8.5546875" style="62" customWidth="1"/>
    <col min="15368" max="15368" width="13.6640625" style="62" customWidth="1"/>
    <col min="15369" max="15369" width="15.6640625" style="62" customWidth="1"/>
    <col min="15370" max="15370" width="14.6640625" style="62" customWidth="1"/>
    <col min="15371" max="15371" width="15" style="62" customWidth="1"/>
    <col min="15372" max="15373" width="14.33203125" style="62" customWidth="1"/>
    <col min="15374" max="15374" width="0" style="62" hidden="1" customWidth="1"/>
    <col min="15375" max="15375" width="18.88671875" style="62" customWidth="1"/>
    <col min="15376" max="15388" width="8" style="62" customWidth="1"/>
    <col min="15389" max="15392" width="9.33203125" style="62" customWidth="1"/>
    <col min="15393" max="15420" width="9.109375" style="62"/>
    <col min="15421" max="15421" width="64" style="62" customWidth="1"/>
    <col min="15422" max="15422" width="97.88671875" style="62" customWidth="1"/>
    <col min="15423" max="15616" width="9.109375" style="62"/>
    <col min="15617" max="15617" width="1.33203125" style="62" customWidth="1"/>
    <col min="15618" max="15618" width="44.88671875" style="62" customWidth="1"/>
    <col min="15619" max="15619" width="47.33203125" style="62" customWidth="1"/>
    <col min="15620" max="15620" width="8.109375" style="62" customWidth="1"/>
    <col min="15621" max="15621" width="8.33203125" style="62" customWidth="1"/>
    <col min="15622" max="15622" width="5.44140625" style="62" customWidth="1"/>
    <col min="15623" max="15623" width="8.5546875" style="62" customWidth="1"/>
    <col min="15624" max="15624" width="13.6640625" style="62" customWidth="1"/>
    <col min="15625" max="15625" width="15.6640625" style="62" customWidth="1"/>
    <col min="15626" max="15626" width="14.6640625" style="62" customWidth="1"/>
    <col min="15627" max="15627" width="15" style="62" customWidth="1"/>
    <col min="15628" max="15629" width="14.33203125" style="62" customWidth="1"/>
    <col min="15630" max="15630" width="0" style="62" hidden="1" customWidth="1"/>
    <col min="15631" max="15631" width="18.88671875" style="62" customWidth="1"/>
    <col min="15632" max="15644" width="8" style="62" customWidth="1"/>
    <col min="15645" max="15648" width="9.33203125" style="62" customWidth="1"/>
    <col min="15649" max="15676" width="9.109375" style="62"/>
    <col min="15677" max="15677" width="64" style="62" customWidth="1"/>
    <col min="15678" max="15678" width="97.88671875" style="62" customWidth="1"/>
    <col min="15679" max="15872" width="9.109375" style="62"/>
    <col min="15873" max="15873" width="1.33203125" style="62" customWidth="1"/>
    <col min="15874" max="15874" width="44.88671875" style="62" customWidth="1"/>
    <col min="15875" max="15875" width="47.33203125" style="62" customWidth="1"/>
    <col min="15876" max="15876" width="8.109375" style="62" customWidth="1"/>
    <col min="15877" max="15877" width="8.33203125" style="62" customWidth="1"/>
    <col min="15878" max="15878" width="5.44140625" style="62" customWidth="1"/>
    <col min="15879" max="15879" width="8.5546875" style="62" customWidth="1"/>
    <col min="15880" max="15880" width="13.6640625" style="62" customWidth="1"/>
    <col min="15881" max="15881" width="15.6640625" style="62" customWidth="1"/>
    <col min="15882" max="15882" width="14.6640625" style="62" customWidth="1"/>
    <col min="15883" max="15883" width="15" style="62" customWidth="1"/>
    <col min="15884" max="15885" width="14.33203125" style="62" customWidth="1"/>
    <col min="15886" max="15886" width="0" style="62" hidden="1" customWidth="1"/>
    <col min="15887" max="15887" width="18.88671875" style="62" customWidth="1"/>
    <col min="15888" max="15900" width="8" style="62" customWidth="1"/>
    <col min="15901" max="15904" width="9.33203125" style="62" customWidth="1"/>
    <col min="15905" max="15932" width="9.109375" style="62"/>
    <col min="15933" max="15933" width="64" style="62" customWidth="1"/>
    <col min="15934" max="15934" width="97.88671875" style="62" customWidth="1"/>
    <col min="15935" max="16128" width="9.109375" style="62"/>
    <col min="16129" max="16129" width="1.33203125" style="62" customWidth="1"/>
    <col min="16130" max="16130" width="44.88671875" style="62" customWidth="1"/>
    <col min="16131" max="16131" width="47.33203125" style="62" customWidth="1"/>
    <col min="16132" max="16132" width="8.109375" style="62" customWidth="1"/>
    <col min="16133" max="16133" width="8.33203125" style="62" customWidth="1"/>
    <col min="16134" max="16134" width="5.44140625" style="62" customWidth="1"/>
    <col min="16135" max="16135" width="8.5546875" style="62" customWidth="1"/>
    <col min="16136" max="16136" width="13.6640625" style="62" customWidth="1"/>
    <col min="16137" max="16137" width="15.6640625" style="62" customWidth="1"/>
    <col min="16138" max="16138" width="14.6640625" style="62" customWidth="1"/>
    <col min="16139" max="16139" width="15" style="62" customWidth="1"/>
    <col min="16140" max="16141" width="14.33203125" style="62" customWidth="1"/>
    <col min="16142" max="16142" width="0" style="62" hidden="1" customWidth="1"/>
    <col min="16143" max="16143" width="18.88671875" style="62" customWidth="1"/>
    <col min="16144" max="16156" width="8" style="62" customWidth="1"/>
    <col min="16157" max="16160" width="9.33203125" style="62" customWidth="1"/>
    <col min="16161" max="16188" width="9.109375" style="62"/>
    <col min="16189" max="16189" width="64" style="62" customWidth="1"/>
    <col min="16190" max="16190" width="97.88671875" style="62" customWidth="1"/>
    <col min="16191" max="16384" width="9.109375" style="62"/>
  </cols>
  <sheetData>
    <row r="1" spans="1:62" ht="4.5" customHeight="1" thickTop="1" thickBot="1" x14ac:dyDescent="0.35">
      <c r="A1" s="153"/>
      <c r="B1" s="154"/>
      <c r="C1" s="154"/>
      <c r="D1" s="155"/>
      <c r="E1" s="155"/>
      <c r="F1" s="155"/>
      <c r="G1" s="156"/>
      <c r="H1" s="156"/>
      <c r="I1" s="156"/>
      <c r="J1" s="156"/>
      <c r="K1" s="156"/>
      <c r="L1" s="156"/>
      <c r="M1" s="156"/>
      <c r="N1" s="157"/>
      <c r="BI1" s="63" t="s">
        <v>198</v>
      </c>
      <c r="BJ1" s="64" t="s">
        <v>199</v>
      </c>
    </row>
    <row r="2" spans="1:62" ht="32.25" customHeight="1" x14ac:dyDescent="0.3">
      <c r="A2" s="158"/>
      <c r="B2" s="392" t="s">
        <v>442</v>
      </c>
      <c r="C2" s="392"/>
      <c r="D2" s="392"/>
      <c r="E2" s="392"/>
      <c r="F2" s="392"/>
      <c r="G2" s="392"/>
      <c r="H2" s="392"/>
      <c r="I2" s="392"/>
      <c r="J2" s="392"/>
      <c r="K2" s="392"/>
      <c r="L2" s="392"/>
      <c r="M2" s="392"/>
      <c r="N2" s="159"/>
      <c r="BI2" s="160"/>
      <c r="BJ2" s="161"/>
    </row>
    <row r="3" spans="1:62" ht="9" customHeight="1" thickBot="1" x14ac:dyDescent="0.35">
      <c r="A3" s="158"/>
      <c r="B3" s="162"/>
      <c r="C3" s="71"/>
      <c r="D3" s="163"/>
      <c r="E3" s="163"/>
      <c r="F3" s="163"/>
      <c r="G3" s="60"/>
      <c r="H3" s="60"/>
      <c r="I3" s="60"/>
      <c r="J3" s="60"/>
      <c r="K3" s="60"/>
      <c r="L3" s="60"/>
      <c r="M3" s="60"/>
      <c r="N3" s="159"/>
      <c r="BI3" s="160"/>
      <c r="BJ3" s="161"/>
    </row>
    <row r="4" spans="1:62" ht="8.25" customHeight="1" thickBot="1" x14ac:dyDescent="0.35">
      <c r="A4" s="158"/>
      <c r="B4" s="71"/>
      <c r="C4" s="71"/>
      <c r="D4" s="163"/>
      <c r="E4" s="163"/>
      <c r="F4" s="163"/>
      <c r="G4" s="60"/>
      <c r="H4" s="60"/>
      <c r="I4" s="60"/>
      <c r="J4" s="60"/>
      <c r="K4" s="60"/>
      <c r="L4" s="60"/>
      <c r="M4" s="60"/>
      <c r="N4" s="159"/>
      <c r="BI4" s="63" t="s">
        <v>198</v>
      </c>
      <c r="BJ4" s="64" t="s">
        <v>199</v>
      </c>
    </row>
    <row r="5" spans="1:62" ht="25.5" customHeight="1" x14ac:dyDescent="0.3">
      <c r="A5" s="158"/>
      <c r="B5" s="164" t="s">
        <v>200</v>
      </c>
      <c r="C5" s="165" t="s">
        <v>342</v>
      </c>
      <c r="D5" s="163"/>
      <c r="E5" s="163"/>
      <c r="F5" s="163"/>
      <c r="G5" s="163"/>
      <c r="H5" s="163"/>
      <c r="I5" s="163"/>
      <c r="J5" s="60"/>
      <c r="K5" s="60"/>
      <c r="L5" s="60"/>
      <c r="M5" s="60"/>
      <c r="N5" s="159"/>
      <c r="BI5" s="67" t="s">
        <v>202</v>
      </c>
      <c r="BJ5" s="68" t="s">
        <v>203</v>
      </c>
    </row>
    <row r="6" spans="1:62" ht="25.5" customHeight="1" x14ac:dyDescent="0.3">
      <c r="A6" s="158"/>
      <c r="B6" s="164" t="s">
        <v>204</v>
      </c>
      <c r="C6" s="165" t="s">
        <v>316</v>
      </c>
      <c r="D6" s="163"/>
      <c r="E6" s="163"/>
      <c r="F6" s="163"/>
      <c r="G6" s="163"/>
      <c r="H6" s="163"/>
      <c r="I6" s="163"/>
      <c r="J6" s="60"/>
      <c r="K6" s="60"/>
      <c r="L6" s="65" t="s">
        <v>201</v>
      </c>
      <c r="M6" s="166">
        <v>2019</v>
      </c>
      <c r="N6" s="159"/>
      <c r="BI6" s="69" t="s">
        <v>205</v>
      </c>
      <c r="BJ6" s="70" t="s">
        <v>206</v>
      </c>
    </row>
    <row r="7" spans="1:62" ht="25.5" customHeight="1" thickBot="1" x14ac:dyDescent="0.35">
      <c r="A7" s="158"/>
      <c r="B7" s="164" t="s">
        <v>445</v>
      </c>
      <c r="C7" s="165" t="s">
        <v>344</v>
      </c>
      <c r="D7" s="60"/>
      <c r="E7" s="60"/>
      <c r="F7" s="60"/>
      <c r="G7" s="60"/>
      <c r="H7" s="60"/>
      <c r="I7" s="60"/>
      <c r="J7" s="60"/>
      <c r="K7" s="60"/>
      <c r="L7" s="60"/>
      <c r="M7" s="60"/>
      <c r="N7" s="159"/>
      <c r="BI7" s="69" t="s">
        <v>208</v>
      </c>
      <c r="BJ7" s="70" t="s">
        <v>209</v>
      </c>
    </row>
    <row r="8" spans="1:62" ht="14.25" customHeight="1" thickBot="1" x14ac:dyDescent="0.35">
      <c r="A8" s="222"/>
      <c r="B8" s="164"/>
      <c r="C8" s="71"/>
      <c r="D8" s="60"/>
      <c r="E8" s="60"/>
      <c r="F8" s="60"/>
      <c r="G8" s="60"/>
      <c r="H8" s="60"/>
      <c r="I8" s="60"/>
      <c r="J8" s="60"/>
      <c r="K8" s="60"/>
      <c r="L8" s="60"/>
      <c r="M8" s="60"/>
      <c r="N8" s="159"/>
      <c r="BI8" s="63" t="s">
        <v>198</v>
      </c>
      <c r="BJ8" s="64" t="s">
        <v>199</v>
      </c>
    </row>
    <row r="9" spans="1:62" s="167" customFormat="1" ht="56.25" customHeight="1" x14ac:dyDescent="0.25">
      <c r="A9" s="158"/>
      <c r="B9" s="393" t="s">
        <v>384</v>
      </c>
      <c r="C9" s="393"/>
      <c r="D9" s="393" t="s">
        <v>385</v>
      </c>
      <c r="E9" s="393"/>
      <c r="F9" s="393"/>
      <c r="G9" s="393"/>
      <c r="H9" s="393"/>
      <c r="I9" s="393"/>
      <c r="J9" s="394">
        <v>0.8</v>
      </c>
      <c r="K9" s="394"/>
      <c r="L9" s="394"/>
      <c r="M9" s="394"/>
      <c r="N9" s="159"/>
    </row>
    <row r="10" spans="1:62" ht="6.75" customHeight="1" x14ac:dyDescent="0.3">
      <c r="A10" s="158"/>
      <c r="B10" s="71"/>
      <c r="C10" s="71"/>
      <c r="D10" s="72"/>
      <c r="E10" s="163"/>
      <c r="F10" s="163"/>
      <c r="G10" s="163"/>
      <c r="H10" s="163"/>
      <c r="I10" s="163"/>
      <c r="J10" s="60"/>
      <c r="K10" s="60"/>
      <c r="L10" s="60"/>
      <c r="M10" s="60"/>
      <c r="N10" s="159"/>
      <c r="BI10" s="69" t="s">
        <v>210</v>
      </c>
      <c r="BJ10" s="70" t="s">
        <v>211</v>
      </c>
    </row>
    <row r="11" spans="1:62" ht="6" customHeight="1" x14ac:dyDescent="0.3">
      <c r="A11" s="158"/>
      <c r="B11" s="72"/>
      <c r="C11" s="72"/>
      <c r="D11" s="72"/>
      <c r="E11" s="72"/>
      <c r="F11" s="72"/>
      <c r="G11" s="72"/>
      <c r="H11" s="72"/>
      <c r="I11" s="72"/>
      <c r="J11" s="72"/>
      <c r="K11" s="72"/>
      <c r="L11" s="72"/>
      <c r="M11" s="72"/>
      <c r="N11" s="159"/>
      <c r="BI11" s="69"/>
      <c r="BJ11" s="70"/>
    </row>
    <row r="12" spans="1:62" ht="22.5" customHeight="1" x14ac:dyDescent="0.3">
      <c r="A12" s="158"/>
      <c r="B12" s="389" t="s">
        <v>386</v>
      </c>
      <c r="C12" s="389"/>
      <c r="D12" s="386" t="s">
        <v>387</v>
      </c>
      <c r="E12" s="386" t="s">
        <v>388</v>
      </c>
      <c r="F12" s="386" t="s">
        <v>389</v>
      </c>
      <c r="G12" s="387" t="s">
        <v>390</v>
      </c>
      <c r="H12" s="383" t="s">
        <v>391</v>
      </c>
      <c r="I12" s="383"/>
      <c r="J12" s="383"/>
      <c r="K12" s="383"/>
      <c r="L12" s="383"/>
      <c r="M12" s="377" t="s">
        <v>392</v>
      </c>
      <c r="N12" s="159"/>
      <c r="BI12" s="69" t="s">
        <v>213</v>
      </c>
      <c r="BJ12" s="70" t="s">
        <v>214</v>
      </c>
    </row>
    <row r="13" spans="1:62" ht="12" customHeight="1" x14ac:dyDescent="0.3">
      <c r="A13" s="158"/>
      <c r="B13" s="389"/>
      <c r="C13" s="389"/>
      <c r="D13" s="386"/>
      <c r="E13" s="386"/>
      <c r="F13" s="386"/>
      <c r="G13" s="387"/>
      <c r="H13" s="168">
        <v>1</v>
      </c>
      <c r="I13" s="168">
        <v>2</v>
      </c>
      <c r="J13" s="168">
        <v>3</v>
      </c>
      <c r="K13" s="168">
        <v>4</v>
      </c>
      <c r="L13" s="168">
        <v>5</v>
      </c>
      <c r="M13" s="377"/>
      <c r="N13" s="159"/>
      <c r="BI13" s="69" t="s">
        <v>215</v>
      </c>
      <c r="BJ13" s="70" t="s">
        <v>216</v>
      </c>
    </row>
    <row r="14" spans="1:62" ht="18" customHeight="1" x14ac:dyDescent="0.3">
      <c r="A14" s="158"/>
      <c r="B14" s="389"/>
      <c r="C14" s="389"/>
      <c r="D14" s="386"/>
      <c r="E14" s="386"/>
      <c r="F14" s="386"/>
      <c r="G14" s="387"/>
      <c r="H14" s="169" t="s">
        <v>354</v>
      </c>
      <c r="I14" s="169" t="s">
        <v>355</v>
      </c>
      <c r="J14" s="170" t="s">
        <v>356</v>
      </c>
      <c r="K14" s="170" t="s">
        <v>393</v>
      </c>
      <c r="L14" s="170" t="s">
        <v>394</v>
      </c>
      <c r="M14" s="377"/>
      <c r="N14" s="159"/>
      <c r="BI14" s="69" t="s">
        <v>219</v>
      </c>
      <c r="BJ14" s="70" t="s">
        <v>220</v>
      </c>
    </row>
    <row r="15" spans="1:62" ht="40.5" customHeight="1" x14ac:dyDescent="0.3">
      <c r="A15" s="158"/>
      <c r="B15" s="171" t="s">
        <v>224</v>
      </c>
      <c r="C15" s="171" t="s">
        <v>225</v>
      </c>
      <c r="D15" s="386"/>
      <c r="E15" s="386"/>
      <c r="F15" s="386"/>
      <c r="G15" s="387"/>
      <c r="H15" s="172" t="s">
        <v>68</v>
      </c>
      <c r="I15" s="172" t="s">
        <v>69</v>
      </c>
      <c r="J15" s="172" t="s">
        <v>365</v>
      </c>
      <c r="K15" s="172" t="s">
        <v>366</v>
      </c>
      <c r="L15" s="172" t="s">
        <v>367</v>
      </c>
      <c r="M15" s="377"/>
      <c r="N15" s="159"/>
      <c r="BI15" s="69" t="s">
        <v>227</v>
      </c>
      <c r="BJ15" s="70" t="s">
        <v>228</v>
      </c>
    </row>
    <row r="16" spans="1:62" ht="54.75" customHeight="1" x14ac:dyDescent="0.3">
      <c r="A16" s="158"/>
      <c r="B16" s="173" t="str">
        <f>'1'!E13</f>
        <v>Ciclo della Programmazione: corretta gestione e programmazione delle risorse finanziarie dell'ente al fine di garantire la qualità dei servizi svolti e il rispetto dei piani e dei programmi della politica</v>
      </c>
      <c r="C16" s="173" t="s">
        <v>443</v>
      </c>
      <c r="D16" s="174">
        <v>7.2</v>
      </c>
      <c r="E16" s="175">
        <f>(D16/D$32)*60</f>
        <v>7.4226804123711334</v>
      </c>
      <c r="F16" s="174">
        <f>G16/100</f>
        <v>0</v>
      </c>
      <c r="G16" s="176"/>
      <c r="H16" s="177" t="str">
        <f t="shared" ref="H16:H30" si="0">IF($F16&lt;=0.2,IF($F16&gt;=0,"x",""),"")</f>
        <v>x</v>
      </c>
      <c r="I16" s="177" t="str">
        <f>IF(F16&lt;=0.5,IF(F16&gt;=0.21,"x",""),"")</f>
        <v/>
      </c>
      <c r="J16" s="177" t="str">
        <f>IF(F16&lt;=0.7,IF(F16&gt;=0.51,"x",""),"")</f>
        <v/>
      </c>
      <c r="K16" s="177" t="str">
        <f>IF(F16&lt;=0.9,IF(F16&gt;=0.71,"x",""),"")</f>
        <v/>
      </c>
      <c r="L16" s="177" t="str">
        <f>IF(F16&lt;=1,IF(F16&gt;0.9,"x",""),"")</f>
        <v/>
      </c>
      <c r="M16" s="178"/>
      <c r="N16" s="159"/>
      <c r="O16" s="391"/>
      <c r="P16" s="77"/>
      <c r="Q16" s="77"/>
      <c r="R16" s="76"/>
      <c r="S16" s="76"/>
      <c r="T16" s="76"/>
      <c r="U16" s="76"/>
      <c r="V16" s="76"/>
      <c r="W16" s="76"/>
      <c r="X16" s="76"/>
      <c r="Y16" s="76"/>
      <c r="Z16" s="76"/>
      <c r="AA16" s="76"/>
      <c r="AB16" s="76"/>
      <c r="AC16" s="76"/>
      <c r="AD16" s="76"/>
      <c r="AE16" s="76"/>
      <c r="AF16" s="76"/>
      <c r="AG16" s="76"/>
      <c r="AH16" s="76"/>
      <c r="AI16" s="76"/>
      <c r="AJ16" s="76"/>
      <c r="AK16" s="76"/>
      <c r="AL16" s="76"/>
      <c r="AM16" s="76"/>
      <c r="AN16" s="78"/>
      <c r="BI16" s="69" t="s">
        <v>229</v>
      </c>
      <c r="BJ16" s="70" t="s">
        <v>230</v>
      </c>
    </row>
    <row r="17" spans="1:62" ht="50.25" customHeight="1" x14ac:dyDescent="0.3">
      <c r="A17" s="158"/>
      <c r="B17" s="173" t="str">
        <f>'2'!E13</f>
        <v>Funzionalità organizzativa: garantire il funzionamento dell'organizzazione finalizzato alla gestione dei servizi in una logica di efficienza e l'efficacia dell'azione amministrativa</v>
      </c>
      <c r="C17" s="173" t="s">
        <v>443</v>
      </c>
      <c r="D17" s="174">
        <v>8</v>
      </c>
      <c r="E17" s="175">
        <f t="shared" ref="E17:E30" si="1">(D17/D$32)*60</f>
        <v>8.2474226804123703</v>
      </c>
      <c r="F17" s="174">
        <f t="shared" ref="F17:F30" si="2">G17/100</f>
        <v>0</v>
      </c>
      <c r="G17" s="176"/>
      <c r="H17" s="177" t="str">
        <f t="shared" si="0"/>
        <v>x</v>
      </c>
      <c r="I17" s="177" t="str">
        <f t="shared" ref="I17:I30" si="3">IF(F17&lt;=0.5,IF(F17&gt;=0.21,"x",""),"")</f>
        <v/>
      </c>
      <c r="J17" s="177" t="str">
        <f t="shared" ref="J17:J30" si="4">IF(F17&lt;=0.7,IF(F17&gt;=0.51,"x",""),"")</f>
        <v/>
      </c>
      <c r="K17" s="177" t="str">
        <f t="shared" ref="K17:K30" si="5">IF(F17&lt;=0.9,IF(F17&gt;=0.71,"x",""),"")</f>
        <v/>
      </c>
      <c r="L17" s="177" t="str">
        <f t="shared" ref="L17:L30" si="6">IF(F17&lt;=1,IF(F17&gt;0.9,"x",""),"")</f>
        <v/>
      </c>
      <c r="M17" s="178"/>
      <c r="N17" s="159"/>
      <c r="O17" s="391"/>
      <c r="BI17" s="69" t="s">
        <v>395</v>
      </c>
      <c r="BJ17" s="70" t="s">
        <v>396</v>
      </c>
    </row>
    <row r="18" spans="1:62" ht="45.75" customHeight="1" x14ac:dyDescent="0.3">
      <c r="A18" s="158"/>
      <c r="B18" s="173" t="str">
        <f>'3'!E13</f>
        <v>Risorse umane: garantire una corretta gestione del personale, secondo principi di legalità, equità e di riconoscimento del merito</v>
      </c>
      <c r="C18" s="173" t="s">
        <v>443</v>
      </c>
      <c r="D18" s="174">
        <v>7</v>
      </c>
      <c r="E18" s="175">
        <f t="shared" si="1"/>
        <v>7.216494845360824</v>
      </c>
      <c r="F18" s="174">
        <f t="shared" si="2"/>
        <v>0</v>
      </c>
      <c r="G18" s="176"/>
      <c r="H18" s="177" t="str">
        <f t="shared" si="0"/>
        <v>x</v>
      </c>
      <c r="I18" s="177" t="str">
        <f t="shared" si="3"/>
        <v/>
      </c>
      <c r="J18" s="177" t="str">
        <f t="shared" si="4"/>
        <v/>
      </c>
      <c r="K18" s="177" t="str">
        <f t="shared" si="5"/>
        <v/>
      </c>
      <c r="L18" s="177" t="str">
        <f t="shared" si="6"/>
        <v/>
      </c>
      <c r="M18" s="178"/>
      <c r="N18" s="159"/>
      <c r="O18" s="391"/>
      <c r="BI18" s="69" t="s">
        <v>397</v>
      </c>
      <c r="BJ18" s="70" t="s">
        <v>398</v>
      </c>
    </row>
    <row r="19" spans="1:62" ht="56.25" customHeight="1" x14ac:dyDescent="0.3">
      <c r="A19" s="158"/>
      <c r="B19" s="173" t="str">
        <f>'4'!E13</f>
        <v>Gestione dei servizi a contatto con il pubblico: garantire la soddisfazione dell'utenza e la pronta risposta alle istanze presentate</v>
      </c>
      <c r="C19" s="173" t="s">
        <v>443</v>
      </c>
      <c r="D19" s="174">
        <v>9</v>
      </c>
      <c r="E19" s="175">
        <f t="shared" si="1"/>
        <v>9.2783505154639183</v>
      </c>
      <c r="F19" s="174">
        <f t="shared" si="2"/>
        <v>0</v>
      </c>
      <c r="G19" s="176"/>
      <c r="H19" s="177" t="str">
        <f t="shared" si="0"/>
        <v>x</v>
      </c>
      <c r="I19" s="177" t="str">
        <f t="shared" si="3"/>
        <v/>
      </c>
      <c r="J19" s="177" t="str">
        <f t="shared" si="4"/>
        <v/>
      </c>
      <c r="K19" s="177" t="str">
        <f t="shared" si="5"/>
        <v/>
      </c>
      <c r="L19" s="177" t="str">
        <f t="shared" si="6"/>
        <v/>
      </c>
      <c r="M19" s="178"/>
      <c r="N19" s="159"/>
      <c r="O19" s="179"/>
      <c r="BI19" s="69" t="s">
        <v>399</v>
      </c>
      <c r="BJ19" s="70" t="s">
        <v>400</v>
      </c>
    </row>
    <row r="20" spans="1:62" ht="60" customHeight="1" x14ac:dyDescent="0.3">
      <c r="A20" s="158"/>
      <c r="B20" s="173" t="str">
        <f>'5'!E13</f>
        <v>Trasparenza e Anticorruzione: attuazione delle misure previste dalla normativa e dal PTPCT dell'ente in materia di trasparenza e anticorruzione</v>
      </c>
      <c r="C20" s="173" t="s">
        <v>443</v>
      </c>
      <c r="D20" s="174">
        <v>10</v>
      </c>
      <c r="E20" s="175">
        <f t="shared" si="1"/>
        <v>10.309278350515465</v>
      </c>
      <c r="F20" s="174">
        <f t="shared" si="2"/>
        <v>0</v>
      </c>
      <c r="G20" s="176"/>
      <c r="H20" s="177" t="str">
        <f t="shared" si="0"/>
        <v>x</v>
      </c>
      <c r="I20" s="177" t="str">
        <f t="shared" si="3"/>
        <v/>
      </c>
      <c r="J20" s="177" t="str">
        <f t="shared" si="4"/>
        <v/>
      </c>
      <c r="K20" s="177" t="str">
        <f t="shared" si="5"/>
        <v/>
      </c>
      <c r="L20" s="177" t="str">
        <f t="shared" si="6"/>
        <v/>
      </c>
      <c r="M20" s="178"/>
      <c r="N20" s="159"/>
      <c r="O20" s="62" t="str">
        <f>IF(G16&gt;76&lt;100,1,"")</f>
        <v/>
      </c>
      <c r="BI20" s="69" t="s">
        <v>401</v>
      </c>
      <c r="BJ20" s="70" t="s">
        <v>402</v>
      </c>
    </row>
    <row r="21" spans="1:62" ht="81" customHeight="1" x14ac:dyDescent="0.3">
      <c r="A21" s="158"/>
      <c r="B21" s="173" t="str">
        <f>'6'!E13</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C21" s="173" t="s">
        <v>443</v>
      </c>
      <c r="D21" s="174">
        <v>7</v>
      </c>
      <c r="E21" s="175">
        <f t="shared" si="1"/>
        <v>7.216494845360824</v>
      </c>
      <c r="F21" s="174">
        <f t="shared" si="2"/>
        <v>0</v>
      </c>
      <c r="G21" s="176"/>
      <c r="H21" s="177" t="str">
        <f t="shared" si="0"/>
        <v>x</v>
      </c>
      <c r="I21" s="177" t="str">
        <f t="shared" si="3"/>
        <v/>
      </c>
      <c r="J21" s="177" t="str">
        <f t="shared" si="4"/>
        <v/>
      </c>
      <c r="K21" s="177" t="str">
        <f t="shared" si="5"/>
        <v/>
      </c>
      <c r="L21" s="177" t="str">
        <f t="shared" si="6"/>
        <v/>
      </c>
      <c r="M21" s="178"/>
      <c r="N21" s="159"/>
      <c r="BI21" s="69" t="s">
        <v>403</v>
      </c>
      <c r="BJ21" s="70" t="s">
        <v>404</v>
      </c>
    </row>
    <row r="22" spans="1:62" ht="87" customHeight="1" x14ac:dyDescent="0.3">
      <c r="A22" s="158"/>
      <c r="B22" s="173" t="str">
        <f>'7'!E13</f>
        <v>Informatizzazione e digitalizzazione: implementazione degli strumenti informatici necessari a rendere i processi maggiormente veloci e controllabili, garantire la sicurezza delle informazioni gestite, fornire possibilità di accesso ai servizi da parte dei cittadini</v>
      </c>
      <c r="C22" s="173" t="s">
        <v>443</v>
      </c>
      <c r="D22" s="174">
        <v>10</v>
      </c>
      <c r="E22" s="175">
        <f t="shared" si="1"/>
        <v>10.309278350515465</v>
      </c>
      <c r="F22" s="174">
        <f t="shared" si="2"/>
        <v>0</v>
      </c>
      <c r="G22" s="176"/>
      <c r="H22" s="177" t="str">
        <f t="shared" si="0"/>
        <v>x</v>
      </c>
      <c r="I22" s="177" t="str">
        <f t="shared" si="3"/>
        <v/>
      </c>
      <c r="J22" s="177" t="str">
        <f t="shared" si="4"/>
        <v/>
      </c>
      <c r="K22" s="177" t="str">
        <f t="shared" si="5"/>
        <v/>
      </c>
      <c r="L22" s="177" t="str">
        <f t="shared" si="6"/>
        <v/>
      </c>
      <c r="M22" s="178"/>
      <c r="N22" s="159"/>
      <c r="O22" s="76"/>
      <c r="P22" s="77"/>
      <c r="Q22" s="77"/>
      <c r="R22" s="76"/>
      <c r="S22" s="76"/>
      <c r="T22" s="76"/>
      <c r="U22" s="76"/>
      <c r="V22" s="76"/>
      <c r="W22" s="76"/>
      <c r="X22" s="76"/>
      <c r="Y22" s="76"/>
      <c r="Z22" s="76"/>
      <c r="AA22" s="76"/>
      <c r="AB22" s="76"/>
      <c r="AC22" s="76"/>
      <c r="AD22" s="76"/>
      <c r="AE22" s="76"/>
      <c r="AF22" s="76"/>
      <c r="AG22" s="76"/>
      <c r="AH22" s="76"/>
      <c r="AI22" s="76"/>
      <c r="AJ22" s="76"/>
      <c r="AK22" s="76"/>
      <c r="AL22" s="76"/>
      <c r="AM22" s="76"/>
      <c r="AN22" s="78"/>
      <c r="BI22" s="69" t="s">
        <v>405</v>
      </c>
      <c r="BJ22" s="70" t="s">
        <v>406</v>
      </c>
    </row>
    <row r="23" spans="1:62" ht="26.25" hidden="1" customHeight="1" x14ac:dyDescent="0.3">
      <c r="A23" s="158"/>
      <c r="B23" s="173"/>
      <c r="C23" s="173"/>
      <c r="D23" s="174"/>
      <c r="E23" s="175">
        <f t="shared" si="1"/>
        <v>0</v>
      </c>
      <c r="F23" s="174">
        <f t="shared" si="2"/>
        <v>0</v>
      </c>
      <c r="G23" s="176"/>
      <c r="H23" s="177" t="str">
        <f t="shared" si="0"/>
        <v>x</v>
      </c>
      <c r="I23" s="177" t="str">
        <f t="shared" si="3"/>
        <v/>
      </c>
      <c r="J23" s="177" t="str">
        <f t="shared" si="4"/>
        <v/>
      </c>
      <c r="K23" s="177" t="str">
        <f t="shared" si="5"/>
        <v/>
      </c>
      <c r="L23" s="177" t="str">
        <f t="shared" si="6"/>
        <v/>
      </c>
      <c r="M23" s="178"/>
      <c r="N23" s="159"/>
      <c r="BI23" s="69" t="s">
        <v>407</v>
      </c>
      <c r="BJ23" s="70" t="s">
        <v>408</v>
      </c>
    </row>
    <row r="24" spans="1:62" ht="26.25" hidden="1" customHeight="1" thickBot="1" x14ac:dyDescent="0.35">
      <c r="A24" s="158"/>
      <c r="B24" s="173"/>
      <c r="C24" s="173"/>
      <c r="D24" s="174"/>
      <c r="E24" s="175">
        <f t="shared" si="1"/>
        <v>0</v>
      </c>
      <c r="F24" s="174">
        <f t="shared" si="2"/>
        <v>0</v>
      </c>
      <c r="G24" s="176"/>
      <c r="H24" s="177" t="str">
        <f t="shared" si="0"/>
        <v>x</v>
      </c>
      <c r="I24" s="177" t="str">
        <f t="shared" si="3"/>
        <v/>
      </c>
      <c r="J24" s="177" t="str">
        <f t="shared" si="4"/>
        <v/>
      </c>
      <c r="K24" s="177" t="str">
        <f t="shared" si="5"/>
        <v/>
      </c>
      <c r="L24" s="177" t="str">
        <f t="shared" si="6"/>
        <v/>
      </c>
      <c r="M24" s="178"/>
      <c r="N24" s="159"/>
      <c r="O24" s="62" t="str">
        <f>IF(G22&gt;76&lt;100,1,"")</f>
        <v/>
      </c>
      <c r="BI24" s="180" t="s">
        <v>409</v>
      </c>
      <c r="BJ24" s="181" t="s">
        <v>410</v>
      </c>
    </row>
    <row r="25" spans="1:62" ht="26.25" hidden="1" customHeight="1" thickBot="1" x14ac:dyDescent="0.35">
      <c r="A25" s="158"/>
      <c r="B25" s="173"/>
      <c r="C25" s="173"/>
      <c r="D25" s="174"/>
      <c r="E25" s="175">
        <f t="shared" si="1"/>
        <v>0</v>
      </c>
      <c r="F25" s="174">
        <f t="shared" si="2"/>
        <v>0</v>
      </c>
      <c r="G25" s="176"/>
      <c r="H25" s="177" t="str">
        <f t="shared" si="0"/>
        <v>x</v>
      </c>
      <c r="I25" s="177" t="str">
        <f t="shared" si="3"/>
        <v/>
      </c>
      <c r="J25" s="177" t="str">
        <f t="shared" si="4"/>
        <v/>
      </c>
      <c r="K25" s="177" t="str">
        <f t="shared" si="5"/>
        <v/>
      </c>
      <c r="L25" s="177" t="str">
        <f t="shared" si="6"/>
        <v/>
      </c>
      <c r="M25" s="178"/>
      <c r="N25" s="159"/>
      <c r="BI25" s="180"/>
      <c r="BJ25" s="181"/>
    </row>
    <row r="26" spans="1:62" ht="26.25" hidden="1" customHeight="1" thickBot="1" x14ac:dyDescent="0.35">
      <c r="A26" s="158"/>
      <c r="B26" s="173"/>
      <c r="C26" s="173"/>
      <c r="D26" s="174"/>
      <c r="E26" s="175">
        <f t="shared" si="1"/>
        <v>0</v>
      </c>
      <c r="F26" s="174">
        <f t="shared" si="2"/>
        <v>0</v>
      </c>
      <c r="G26" s="176"/>
      <c r="H26" s="177" t="str">
        <f t="shared" si="0"/>
        <v>x</v>
      </c>
      <c r="I26" s="177" t="str">
        <f t="shared" si="3"/>
        <v/>
      </c>
      <c r="J26" s="177" t="str">
        <f t="shared" si="4"/>
        <v/>
      </c>
      <c r="K26" s="177" t="str">
        <f t="shared" si="5"/>
        <v/>
      </c>
      <c r="L26" s="177" t="str">
        <f t="shared" si="6"/>
        <v/>
      </c>
      <c r="M26" s="178"/>
      <c r="N26" s="159"/>
      <c r="BI26" s="180"/>
      <c r="BJ26" s="181"/>
    </row>
    <row r="27" spans="1:62" ht="26.25" hidden="1" customHeight="1" thickBot="1" x14ac:dyDescent="0.35">
      <c r="A27" s="158"/>
      <c r="B27" s="173"/>
      <c r="C27" s="173"/>
      <c r="D27" s="174"/>
      <c r="E27" s="175">
        <f t="shared" si="1"/>
        <v>0</v>
      </c>
      <c r="F27" s="174">
        <f t="shared" si="2"/>
        <v>0</v>
      </c>
      <c r="G27" s="176"/>
      <c r="H27" s="177" t="str">
        <f t="shared" si="0"/>
        <v>x</v>
      </c>
      <c r="I27" s="177" t="str">
        <f t="shared" si="3"/>
        <v/>
      </c>
      <c r="J27" s="177" t="str">
        <f t="shared" si="4"/>
        <v/>
      </c>
      <c r="K27" s="177" t="str">
        <f t="shared" si="5"/>
        <v/>
      </c>
      <c r="L27" s="177" t="str">
        <f t="shared" si="6"/>
        <v/>
      </c>
      <c r="M27" s="178"/>
      <c r="N27" s="159"/>
      <c r="BI27" s="180"/>
      <c r="BJ27" s="181"/>
    </row>
    <row r="28" spans="1:62" ht="26.25" hidden="1" customHeight="1" thickBot="1" x14ac:dyDescent="0.35">
      <c r="A28" s="158"/>
      <c r="B28" s="173"/>
      <c r="C28" s="173"/>
      <c r="D28" s="174"/>
      <c r="E28" s="175">
        <f t="shared" si="1"/>
        <v>0</v>
      </c>
      <c r="F28" s="174">
        <f t="shared" si="2"/>
        <v>0</v>
      </c>
      <c r="G28" s="176"/>
      <c r="H28" s="177" t="str">
        <f t="shared" si="0"/>
        <v>x</v>
      </c>
      <c r="I28" s="177" t="str">
        <f t="shared" si="3"/>
        <v/>
      </c>
      <c r="J28" s="177" t="str">
        <f t="shared" si="4"/>
        <v/>
      </c>
      <c r="K28" s="177" t="str">
        <f t="shared" si="5"/>
        <v/>
      </c>
      <c r="L28" s="177" t="str">
        <f t="shared" si="6"/>
        <v/>
      </c>
      <c r="M28" s="178"/>
      <c r="N28" s="159"/>
      <c r="BI28" s="180"/>
      <c r="BJ28" s="181"/>
    </row>
    <row r="29" spans="1:62" ht="26.25" hidden="1" customHeight="1" thickBot="1" x14ac:dyDescent="0.35">
      <c r="A29" s="158"/>
      <c r="B29" s="173"/>
      <c r="C29" s="173"/>
      <c r="D29" s="174"/>
      <c r="E29" s="175">
        <f t="shared" si="1"/>
        <v>0</v>
      </c>
      <c r="F29" s="174">
        <f t="shared" si="2"/>
        <v>0</v>
      </c>
      <c r="G29" s="176"/>
      <c r="H29" s="177" t="str">
        <f t="shared" si="0"/>
        <v>x</v>
      </c>
      <c r="I29" s="177" t="str">
        <f t="shared" si="3"/>
        <v/>
      </c>
      <c r="J29" s="177" t="str">
        <f t="shared" si="4"/>
        <v/>
      </c>
      <c r="K29" s="177" t="str">
        <f t="shared" si="5"/>
        <v/>
      </c>
      <c r="L29" s="177" t="str">
        <f t="shared" si="6"/>
        <v/>
      </c>
      <c r="M29" s="178"/>
      <c r="N29" s="159"/>
      <c r="BI29" s="180"/>
      <c r="BJ29" s="181"/>
    </row>
    <row r="30" spans="1:62" ht="26.25" hidden="1" customHeight="1" thickBot="1" x14ac:dyDescent="0.35">
      <c r="A30" s="158"/>
      <c r="B30" s="173"/>
      <c r="C30" s="173"/>
      <c r="D30" s="174"/>
      <c r="E30" s="175">
        <f t="shared" si="1"/>
        <v>0</v>
      </c>
      <c r="F30" s="174">
        <f t="shared" si="2"/>
        <v>0</v>
      </c>
      <c r="G30" s="176"/>
      <c r="H30" s="177" t="str">
        <f t="shared" si="0"/>
        <v>x</v>
      </c>
      <c r="I30" s="177" t="str">
        <f t="shared" si="3"/>
        <v/>
      </c>
      <c r="J30" s="177" t="str">
        <f t="shared" si="4"/>
        <v/>
      </c>
      <c r="K30" s="177" t="str">
        <f t="shared" si="5"/>
        <v/>
      </c>
      <c r="L30" s="177" t="str">
        <f t="shared" si="6"/>
        <v/>
      </c>
      <c r="M30" s="178"/>
      <c r="N30" s="159"/>
      <c r="BI30" s="180"/>
      <c r="BJ30" s="181"/>
    </row>
    <row r="31" spans="1:62" s="80" customFormat="1" ht="21.75" customHeight="1" thickBot="1" x14ac:dyDescent="0.35">
      <c r="A31" s="158"/>
      <c r="B31" s="383" t="s">
        <v>411</v>
      </c>
      <c r="C31" s="383"/>
      <c r="D31" s="182" t="s">
        <v>412</v>
      </c>
      <c r="E31" s="384" t="s">
        <v>413</v>
      </c>
      <c r="F31" s="384"/>
      <c r="G31" s="384"/>
      <c r="H31" s="383" t="s">
        <v>414</v>
      </c>
      <c r="I31" s="383"/>
      <c r="J31" s="383"/>
      <c r="K31" s="383"/>
      <c r="L31" s="383"/>
      <c r="M31" s="172" t="s">
        <v>415</v>
      </c>
      <c r="N31" s="159"/>
      <c r="BI31" s="180"/>
      <c r="BJ31" s="181"/>
    </row>
    <row r="32" spans="1:62" s="80" customFormat="1" ht="21" customHeight="1" x14ac:dyDescent="0.3">
      <c r="A32" s="158"/>
      <c r="B32" s="383"/>
      <c r="C32" s="383"/>
      <c r="D32" s="183">
        <f>SUM(D16:D30)</f>
        <v>58.2</v>
      </c>
      <c r="E32" s="384">
        <f>SUM(E16:E30)</f>
        <v>59.999999999999993</v>
      </c>
      <c r="F32" s="384"/>
      <c r="G32" s="384"/>
      <c r="H32" s="184"/>
      <c r="I32" s="185">
        <f>IF(I16="x",F16*E16)+IF(I17="x",F17*E17)+IF(I18="x",F18*E18)+IF(I19="x",F19*E19)+IF(I20="x",F20*E20)+IF(I21="x",F21*E21)+IF(I22="x",F22*E22)+IF(I23="x",F23*E23)+IF(I24="x",F24*E24)+IF(I25="x",F25*E25)+IF(I26="x",F26*E26)+IF(I27="x",F27*E27)+IF(I28="x",F28*E28)+IF(I29="x",F29*E29)+IF(I30="x",F30*E30)</f>
        <v>0</v>
      </c>
      <c r="J32" s="185">
        <f>IF(J16="x",F16*E16)+IF(J17="x",F17*E17)+IF(J18="x",F18*E18)+IF(J19="x",F19*E19)+IF(J20="x",F20*E20)+IF(J21="x",F21*E21)+IF(J22="x",F22*E22)+IF(J23="x",F23*E23)+IF(J24="x",F24*E24)+IF(J25="x",F25*E25)+IF(J26="x",F26*E26)+IF(J27="x",F27*E27)+IF(J28="x",F28*E28)+IF(J29="x",F29*E29)+IF(J30="x",F30*E30)</f>
        <v>0</v>
      </c>
      <c r="K32" s="185">
        <f>IF(K16="x",F16*E16)+IF(K17="x",F17*E17)+IF(K18="x",F18*E18)+IF(K19="x",F19*E19)+IF(K20="x",F20*E20)+IF(K21="x",F21*E21)+IF(K22="x",F22*E22)+IF(K23="x",F23*E23)+IF(K24="x",F24*E24)+IF(K25="x",F25*E25)+IF(K26="x",F26*E26)+IF(K27="x",F27*E27)+IF(K28="x",F28*E28)+IF(K29="x",F29*E29)+IF(K30="x",F30*E30)</f>
        <v>0</v>
      </c>
      <c r="L32" s="185">
        <f>IF(L16="x",F16*E16)+IF(L17="x",F17*E17)+IF(L18="x",F18*E18)+IF(L19="x",F19*E19)+IF(L20="x",F20*E20)+IF(L21="x",F21*E21)+IF(L22="x",F22*E22)+IF(L23="x",F23*E23)+IF(L24="x",F24*E24)+IF(L25="x",F25*E25)+IF(L26="x",F26*E26)+IF(L27="x",F27*E27)+IF(L28="x",F28*E28)+IF(L29="x",F29*E29)+IF(L30="x",F30*E30)</f>
        <v>0</v>
      </c>
      <c r="M32" s="186">
        <f>SUM(I32:L32)</f>
        <v>0</v>
      </c>
      <c r="N32" s="159"/>
      <c r="BI32" s="187"/>
      <c r="BJ32" s="188"/>
    </row>
    <row r="33" spans="1:62" s="80" customFormat="1" ht="6.75" customHeight="1" x14ac:dyDescent="0.3">
      <c r="A33" s="158"/>
      <c r="B33" s="388"/>
      <c r="C33" s="388"/>
      <c r="D33" s="388"/>
      <c r="E33" s="388"/>
      <c r="F33" s="388"/>
      <c r="G33" s="388"/>
      <c r="H33" s="388"/>
      <c r="I33" s="388"/>
      <c r="J33" s="388"/>
      <c r="K33" s="388"/>
      <c r="L33" s="388"/>
      <c r="M33" s="388"/>
      <c r="N33" s="159"/>
      <c r="BI33" s="187"/>
      <c r="BJ33" s="188"/>
    </row>
    <row r="34" spans="1:62" s="80" customFormat="1" ht="15.75" customHeight="1" x14ac:dyDescent="0.3">
      <c r="A34" s="158"/>
      <c r="B34" s="389" t="s">
        <v>416</v>
      </c>
      <c r="C34" s="389"/>
      <c r="D34" s="390" t="str">
        <f>D12</f>
        <v>Peso Assoluto Obiettivo</v>
      </c>
      <c r="E34" s="390" t="str">
        <f>E12</f>
        <v>Peso % Obiettivo</v>
      </c>
      <c r="F34" s="390" t="str">
        <f>F12</f>
        <v>Fornule</v>
      </c>
      <c r="G34" s="390" t="str">
        <f>G12</f>
        <v>Risultato (%)</v>
      </c>
      <c r="H34" s="168">
        <v>1</v>
      </c>
      <c r="I34" s="168">
        <v>2</v>
      </c>
      <c r="J34" s="168">
        <v>3</v>
      </c>
      <c r="K34" s="168">
        <v>4</v>
      </c>
      <c r="L34" s="168">
        <v>5</v>
      </c>
      <c r="M34" s="380" t="str">
        <f>M12</f>
        <v>NOTE</v>
      </c>
      <c r="N34" s="159"/>
      <c r="BI34" s="187"/>
      <c r="BJ34" s="188"/>
    </row>
    <row r="35" spans="1:62" s="80" customFormat="1" ht="27.75" customHeight="1" x14ac:dyDescent="0.3">
      <c r="A35" s="158"/>
      <c r="B35" s="389"/>
      <c r="C35" s="389"/>
      <c r="D35" s="390"/>
      <c r="E35" s="390"/>
      <c r="F35" s="390"/>
      <c r="G35" s="390"/>
      <c r="H35" s="169" t="s">
        <v>354</v>
      </c>
      <c r="I35" s="169" t="s">
        <v>355</v>
      </c>
      <c r="J35" s="170" t="s">
        <v>356</v>
      </c>
      <c r="K35" s="170" t="s">
        <v>393</v>
      </c>
      <c r="L35" s="170" t="s">
        <v>394</v>
      </c>
      <c r="M35" s="380"/>
      <c r="N35" s="159"/>
      <c r="BI35" s="187"/>
      <c r="BJ35" s="188"/>
    </row>
    <row r="36" spans="1:62" s="80" customFormat="1" ht="33" customHeight="1" x14ac:dyDescent="0.3">
      <c r="A36" s="158"/>
      <c r="B36" s="171" t="s">
        <v>224</v>
      </c>
      <c r="C36" s="171" t="s">
        <v>225</v>
      </c>
      <c r="D36" s="390"/>
      <c r="E36" s="390"/>
      <c r="F36" s="390"/>
      <c r="G36" s="390"/>
      <c r="H36" s="172" t="s">
        <v>68</v>
      </c>
      <c r="I36" s="172" t="s">
        <v>69</v>
      </c>
      <c r="J36" s="172" t="s">
        <v>365</v>
      </c>
      <c r="K36" s="172" t="s">
        <v>366</v>
      </c>
      <c r="L36" s="172" t="s">
        <v>367</v>
      </c>
      <c r="M36" s="380"/>
      <c r="N36" s="159"/>
      <c r="BI36" s="187"/>
      <c r="BJ36" s="188"/>
    </row>
    <row r="37" spans="1:62" s="80" customFormat="1" ht="57.6" customHeight="1" x14ac:dyDescent="0.3">
      <c r="A37" s="158"/>
      <c r="B37" s="173" t="s">
        <v>453</v>
      </c>
      <c r="C37" s="173" t="s">
        <v>472</v>
      </c>
      <c r="D37" s="174">
        <v>3</v>
      </c>
      <c r="E37" s="175">
        <f>(D37/D$73)*40</f>
        <v>1.1320754716981132</v>
      </c>
      <c r="F37" s="174">
        <f t="shared" ref="F37:F46" si="7">G37/100</f>
        <v>1</v>
      </c>
      <c r="G37" s="176">
        <v>100</v>
      </c>
      <c r="H37" s="177" t="str">
        <f t="shared" ref="H37:H46" si="8">IF($F37&lt;=0.2,IF($F37&gt;=0,"x",""),"")</f>
        <v/>
      </c>
      <c r="I37" s="177" t="str">
        <f t="shared" ref="I37:I46" si="9">IF(F37&lt;=0.5,IF(F37&gt;=0.21,"x",""),"")</f>
        <v/>
      </c>
      <c r="J37" s="177" t="str">
        <f t="shared" ref="J37:J46" si="10">IF(F37&lt;=0.7,IF(F37&gt;=0.51,"x",""),"")</f>
        <v/>
      </c>
      <c r="K37" s="177" t="str">
        <f t="shared" ref="K37:K46" si="11">IF(F37&lt;=0.9,IF(F37&gt;=0.71,"x",""),"")</f>
        <v/>
      </c>
      <c r="L37" s="177" t="str">
        <f t="shared" ref="L37:L46" si="12">IF(F37&lt;=1,IF(F37&gt;0.9,"x",""),"")</f>
        <v>x</v>
      </c>
      <c r="M37" s="178"/>
      <c r="N37" s="159"/>
      <c r="BI37" s="187"/>
      <c r="BJ37" s="188"/>
    </row>
    <row r="38" spans="1:62" s="80" customFormat="1" ht="31.95" customHeight="1" x14ac:dyDescent="0.3">
      <c r="A38" s="158"/>
      <c r="B38" s="173" t="s">
        <v>454</v>
      </c>
      <c r="C38" s="173" t="s">
        <v>457</v>
      </c>
      <c r="D38" s="174">
        <v>3</v>
      </c>
      <c r="E38" s="175">
        <f t="shared" ref="E38:E46" si="13">(D38/D$73)*40</f>
        <v>1.1320754716981132</v>
      </c>
      <c r="F38" s="174">
        <f t="shared" si="7"/>
        <v>1</v>
      </c>
      <c r="G38" s="176">
        <v>100</v>
      </c>
      <c r="H38" s="177" t="str">
        <f t="shared" si="8"/>
        <v/>
      </c>
      <c r="I38" s="177" t="str">
        <f t="shared" si="9"/>
        <v/>
      </c>
      <c r="J38" s="177" t="str">
        <f t="shared" si="10"/>
        <v/>
      </c>
      <c r="K38" s="177" t="str">
        <f t="shared" si="11"/>
        <v/>
      </c>
      <c r="L38" s="177" t="str">
        <f t="shared" si="12"/>
        <v>x</v>
      </c>
      <c r="M38" s="178"/>
      <c r="N38" s="159"/>
      <c r="BI38" s="187"/>
      <c r="BJ38" s="188"/>
    </row>
    <row r="39" spans="1:62" s="80" customFormat="1" ht="18" customHeight="1" x14ac:dyDescent="0.3">
      <c r="A39" s="158"/>
      <c r="B39" s="173"/>
      <c r="C39" s="173"/>
      <c r="D39" s="174"/>
      <c r="E39" s="189">
        <f t="shared" si="13"/>
        <v>0</v>
      </c>
      <c r="F39" s="174">
        <f t="shared" si="7"/>
        <v>1</v>
      </c>
      <c r="G39" s="176">
        <v>100</v>
      </c>
      <c r="H39" s="177" t="str">
        <f t="shared" si="8"/>
        <v/>
      </c>
      <c r="I39" s="177" t="str">
        <f t="shared" si="9"/>
        <v/>
      </c>
      <c r="J39" s="177" t="str">
        <f t="shared" si="10"/>
        <v/>
      </c>
      <c r="K39" s="177" t="str">
        <f t="shared" si="11"/>
        <v/>
      </c>
      <c r="L39" s="177" t="str">
        <f t="shared" si="12"/>
        <v>x</v>
      </c>
      <c r="M39" s="178"/>
      <c r="N39" s="159"/>
      <c r="BI39" s="187"/>
      <c r="BJ39" s="188"/>
    </row>
    <row r="40" spans="1:62" s="80" customFormat="1" ht="18" customHeight="1" x14ac:dyDescent="0.3">
      <c r="A40" s="158"/>
      <c r="B40" s="173"/>
      <c r="C40" s="173"/>
      <c r="D40" s="174"/>
      <c r="E40" s="189">
        <f t="shared" si="13"/>
        <v>0</v>
      </c>
      <c r="F40" s="174">
        <f t="shared" si="7"/>
        <v>0</v>
      </c>
      <c r="G40" s="176"/>
      <c r="H40" s="177" t="str">
        <f t="shared" si="8"/>
        <v>x</v>
      </c>
      <c r="I40" s="177" t="str">
        <f t="shared" si="9"/>
        <v/>
      </c>
      <c r="J40" s="177" t="str">
        <f t="shared" si="10"/>
        <v/>
      </c>
      <c r="K40" s="177" t="str">
        <f t="shared" si="11"/>
        <v/>
      </c>
      <c r="L40" s="177" t="str">
        <f t="shared" si="12"/>
        <v/>
      </c>
      <c r="M40" s="178"/>
      <c r="N40" s="159"/>
      <c r="BI40" s="187"/>
      <c r="BJ40" s="188"/>
    </row>
    <row r="41" spans="1:62" s="80" customFormat="1" ht="18" customHeight="1" x14ac:dyDescent="0.3">
      <c r="A41" s="158"/>
      <c r="B41" s="173"/>
      <c r="C41" s="173"/>
      <c r="D41" s="174"/>
      <c r="E41" s="189">
        <f t="shared" si="13"/>
        <v>0</v>
      </c>
      <c r="F41" s="174">
        <f t="shared" si="7"/>
        <v>0</v>
      </c>
      <c r="G41" s="176"/>
      <c r="H41" s="177" t="str">
        <f t="shared" si="8"/>
        <v>x</v>
      </c>
      <c r="I41" s="177" t="str">
        <f t="shared" si="9"/>
        <v/>
      </c>
      <c r="J41" s="177" t="str">
        <f t="shared" si="10"/>
        <v/>
      </c>
      <c r="K41" s="177" t="str">
        <f t="shared" si="11"/>
        <v/>
      </c>
      <c r="L41" s="177" t="str">
        <f t="shared" si="12"/>
        <v/>
      </c>
      <c r="M41" s="178"/>
      <c r="N41" s="159"/>
      <c r="BI41" s="187"/>
      <c r="BJ41" s="188"/>
    </row>
    <row r="42" spans="1:62" s="80" customFormat="1" ht="18" customHeight="1" x14ac:dyDescent="0.3">
      <c r="A42" s="158"/>
      <c r="B42" s="173"/>
      <c r="C42" s="173"/>
      <c r="D42" s="174"/>
      <c r="E42" s="189">
        <f t="shared" si="13"/>
        <v>0</v>
      </c>
      <c r="F42" s="174">
        <f t="shared" si="7"/>
        <v>0</v>
      </c>
      <c r="G42" s="176"/>
      <c r="H42" s="177" t="str">
        <f t="shared" si="8"/>
        <v>x</v>
      </c>
      <c r="I42" s="177" t="str">
        <f t="shared" si="9"/>
        <v/>
      </c>
      <c r="J42" s="177" t="str">
        <f t="shared" si="10"/>
        <v/>
      </c>
      <c r="K42" s="177" t="str">
        <f t="shared" si="11"/>
        <v/>
      </c>
      <c r="L42" s="177" t="str">
        <f t="shared" si="12"/>
        <v/>
      </c>
      <c r="M42" s="178"/>
      <c r="N42" s="159"/>
      <c r="BI42" s="187"/>
      <c r="BJ42" s="188"/>
    </row>
    <row r="43" spans="1:62" s="80" customFormat="1" ht="18" customHeight="1" x14ac:dyDescent="0.3">
      <c r="A43" s="158"/>
      <c r="B43" s="173"/>
      <c r="C43" s="173"/>
      <c r="D43" s="174"/>
      <c r="E43" s="189">
        <f t="shared" si="13"/>
        <v>0</v>
      </c>
      <c r="F43" s="174">
        <f t="shared" si="7"/>
        <v>0</v>
      </c>
      <c r="G43" s="176"/>
      <c r="H43" s="177" t="str">
        <f t="shared" si="8"/>
        <v>x</v>
      </c>
      <c r="I43" s="177" t="str">
        <f t="shared" si="9"/>
        <v/>
      </c>
      <c r="J43" s="177" t="str">
        <f t="shared" si="10"/>
        <v/>
      </c>
      <c r="K43" s="177" t="str">
        <f t="shared" si="11"/>
        <v/>
      </c>
      <c r="L43" s="177" t="str">
        <f t="shared" si="12"/>
        <v/>
      </c>
      <c r="M43" s="178"/>
      <c r="N43" s="159"/>
      <c r="BI43" s="187"/>
      <c r="BJ43" s="188"/>
    </row>
    <row r="44" spans="1:62" s="80" customFormat="1" ht="18" customHeight="1" x14ac:dyDescent="0.3">
      <c r="A44" s="158"/>
      <c r="B44" s="173"/>
      <c r="C44" s="173"/>
      <c r="D44" s="174"/>
      <c r="E44" s="189">
        <f t="shared" si="13"/>
        <v>0</v>
      </c>
      <c r="F44" s="174">
        <f t="shared" si="7"/>
        <v>0</v>
      </c>
      <c r="G44" s="176"/>
      <c r="H44" s="177" t="str">
        <f t="shared" si="8"/>
        <v>x</v>
      </c>
      <c r="I44" s="177" t="str">
        <f t="shared" si="9"/>
        <v/>
      </c>
      <c r="J44" s="177" t="str">
        <f t="shared" si="10"/>
        <v/>
      </c>
      <c r="K44" s="177" t="str">
        <f t="shared" si="11"/>
        <v/>
      </c>
      <c r="L44" s="177" t="str">
        <f t="shared" si="12"/>
        <v/>
      </c>
      <c r="M44" s="178"/>
      <c r="N44" s="159"/>
      <c r="BI44" s="187"/>
      <c r="BJ44" s="188"/>
    </row>
    <row r="45" spans="1:62" s="80" customFormat="1" ht="18" customHeight="1" x14ac:dyDescent="0.3">
      <c r="A45" s="158"/>
      <c r="B45" s="173"/>
      <c r="C45" s="173"/>
      <c r="D45" s="174"/>
      <c r="E45" s="189">
        <f t="shared" si="13"/>
        <v>0</v>
      </c>
      <c r="F45" s="174">
        <f t="shared" si="7"/>
        <v>0</v>
      </c>
      <c r="G45" s="176"/>
      <c r="H45" s="177" t="str">
        <f t="shared" si="8"/>
        <v>x</v>
      </c>
      <c r="I45" s="177" t="str">
        <f t="shared" si="9"/>
        <v/>
      </c>
      <c r="J45" s="177" t="str">
        <f t="shared" si="10"/>
        <v/>
      </c>
      <c r="K45" s="177" t="str">
        <f t="shared" si="11"/>
        <v/>
      </c>
      <c r="L45" s="177" t="str">
        <f t="shared" si="12"/>
        <v/>
      </c>
      <c r="M45" s="178"/>
      <c r="N45" s="159"/>
      <c r="BI45" s="187"/>
      <c r="BJ45" s="188"/>
    </row>
    <row r="46" spans="1:62" s="80" customFormat="1" ht="18" customHeight="1" x14ac:dyDescent="0.3">
      <c r="A46" s="158"/>
      <c r="B46" s="173"/>
      <c r="C46" s="173"/>
      <c r="D46" s="174"/>
      <c r="E46" s="189">
        <f t="shared" si="13"/>
        <v>0</v>
      </c>
      <c r="F46" s="174">
        <f t="shared" si="7"/>
        <v>0</v>
      </c>
      <c r="G46" s="176"/>
      <c r="H46" s="177" t="str">
        <f t="shared" si="8"/>
        <v>x</v>
      </c>
      <c r="I46" s="177" t="str">
        <f t="shared" si="9"/>
        <v/>
      </c>
      <c r="J46" s="177" t="str">
        <f t="shared" si="10"/>
        <v/>
      </c>
      <c r="K46" s="177" t="str">
        <f t="shared" si="11"/>
        <v/>
      </c>
      <c r="L46" s="177" t="str">
        <f t="shared" si="12"/>
        <v/>
      </c>
      <c r="M46" s="178"/>
      <c r="N46" s="159"/>
      <c r="BI46" s="187"/>
      <c r="BJ46" s="188"/>
    </row>
    <row r="47" spans="1:62" s="80" customFormat="1" ht="15" customHeight="1" thickBot="1" x14ac:dyDescent="0.35">
      <c r="A47" s="158"/>
      <c r="B47" s="383" t="s">
        <v>417</v>
      </c>
      <c r="C47" s="383"/>
      <c r="D47" s="182" t="s">
        <v>412</v>
      </c>
      <c r="E47" s="384" t="s">
        <v>413</v>
      </c>
      <c r="F47" s="384"/>
      <c r="G47" s="384"/>
      <c r="H47" s="383" t="s">
        <v>414</v>
      </c>
      <c r="I47" s="383"/>
      <c r="J47" s="383"/>
      <c r="K47" s="383"/>
      <c r="L47" s="383"/>
      <c r="M47" s="172" t="s">
        <v>415</v>
      </c>
      <c r="N47" s="159"/>
      <c r="BI47" s="180"/>
      <c r="BJ47" s="181"/>
    </row>
    <row r="48" spans="1:62" s="80" customFormat="1" ht="21" customHeight="1" x14ac:dyDescent="0.3">
      <c r="A48" s="158"/>
      <c r="B48" s="383"/>
      <c r="C48" s="383"/>
      <c r="D48" s="183">
        <f>SUM(D35:D47)</f>
        <v>6</v>
      </c>
      <c r="E48" s="384">
        <f>SUM(E37:E44)</f>
        <v>2.2641509433962264</v>
      </c>
      <c r="F48" s="384"/>
      <c r="G48" s="384"/>
      <c r="H48" s="184"/>
      <c r="I48" s="190">
        <f>IF(I37="x",F37*E37)+IF(I38="x",F38*E38)+IF(I39="x",F39*E39)+IF(I40="x",F40*E40)+IF(I41="x",F41*E41)+IF(I42="x",F42*E42)+IF(I43="x",F43*E43)+IF(I44="x",F44*E44)+IF(I45="x",F45*E45)+IF(I46="x",F46*E46)</f>
        <v>0</v>
      </c>
      <c r="J48" s="190">
        <f>IF(J37="x",F37*E37)+IF(J38="x",F38*E38)+IF(J39="x",F39*E39)+IF(J40="x",F40*E40)+IF(J41="x",F41*E41)+IF(J42="x",F42*E42)+IF(J43="x",F43*E43)+IF(J44="x",F44*E44)+IF(J45="x",F45*E45)+IF(J46="x",F46*E46)</f>
        <v>0</v>
      </c>
      <c r="K48" s="190">
        <f>IF(K37="x",F37*E37)+IF(K38="x",F38*E38)+IF(K39="x",F39*E39)+IF(K40="x",F40*E40)+IF(K41="x",F41*E41)+IF(K42="x",F42*E42)+IF(K43="x",F43*E43)+IF(K44="x",F44*E44)+IF(K45="x",F45*E45)+IF(K46="x",F46*E46)</f>
        <v>0</v>
      </c>
      <c r="L48" s="190">
        <f>IF(L37="x",F37*E37)+IF(L38="x",F38*E38)+IF(L39="x",F39*E39)+IF(L40="x",F40*E40)+IF(L41="x",F41*E41)+IF(L42="x",F42*E42)+IF(L43="x",F43*E43)+IF(L44="x",F44*E44)+IF(L45="x",F45*E45)+IF(L46="x",F46*E46)</f>
        <v>2.2641509433962264</v>
      </c>
      <c r="M48" s="191">
        <f>SUM(I48:L48)</f>
        <v>2.2641509433962264</v>
      </c>
      <c r="N48" s="159"/>
      <c r="BI48" s="187"/>
      <c r="BJ48" s="188"/>
    </row>
    <row r="49" spans="1:62" ht="16.5" customHeight="1" x14ac:dyDescent="0.3">
      <c r="A49" s="158"/>
      <c r="B49" s="385" t="s">
        <v>418</v>
      </c>
      <c r="C49" s="385"/>
      <c r="D49" s="386" t="s">
        <v>419</v>
      </c>
      <c r="E49" s="386" t="s">
        <v>420</v>
      </c>
      <c r="F49" s="386" t="s">
        <v>421</v>
      </c>
      <c r="G49" s="387" t="s">
        <v>422</v>
      </c>
      <c r="H49" s="383" t="s">
        <v>423</v>
      </c>
      <c r="I49" s="383"/>
      <c r="J49" s="383"/>
      <c r="K49" s="383"/>
      <c r="L49" s="383"/>
      <c r="M49" s="192"/>
      <c r="N49" s="159"/>
      <c r="BI49" s="187"/>
    </row>
    <row r="50" spans="1:62" ht="15" customHeight="1" x14ac:dyDescent="0.3">
      <c r="A50" s="158"/>
      <c r="B50" s="385"/>
      <c r="C50" s="385"/>
      <c r="D50" s="386"/>
      <c r="E50" s="386"/>
      <c r="F50" s="386"/>
      <c r="G50" s="387"/>
      <c r="H50" s="168">
        <v>1</v>
      </c>
      <c r="I50" s="168">
        <v>2</v>
      </c>
      <c r="J50" s="168">
        <v>3</v>
      </c>
      <c r="K50" s="168">
        <v>4</v>
      </c>
      <c r="L50" s="168">
        <v>5</v>
      </c>
      <c r="M50" s="380" t="str">
        <f>M34</f>
        <v>NOTE</v>
      </c>
      <c r="N50" s="159"/>
      <c r="BI50" s="69"/>
      <c r="BJ50" s="70"/>
    </row>
    <row r="51" spans="1:62" ht="23.25" customHeight="1" x14ac:dyDescent="0.3">
      <c r="A51" s="158"/>
      <c r="B51" s="385"/>
      <c r="C51" s="385"/>
      <c r="D51" s="386"/>
      <c r="E51" s="386"/>
      <c r="F51" s="386"/>
      <c r="G51" s="387"/>
      <c r="H51" s="169" t="s">
        <v>354</v>
      </c>
      <c r="I51" s="169" t="s">
        <v>355</v>
      </c>
      <c r="J51" s="170" t="s">
        <v>356</v>
      </c>
      <c r="K51" s="170" t="s">
        <v>393</v>
      </c>
      <c r="L51" s="170" t="s">
        <v>394</v>
      </c>
      <c r="M51" s="380"/>
      <c r="N51" s="159"/>
      <c r="BI51" s="69"/>
      <c r="BJ51" s="70"/>
    </row>
    <row r="52" spans="1:62" ht="28.5" customHeight="1" x14ac:dyDescent="0.3">
      <c r="A52" s="158"/>
      <c r="B52" s="193" t="s">
        <v>424</v>
      </c>
      <c r="C52" s="193" t="s">
        <v>425</v>
      </c>
      <c r="D52" s="386"/>
      <c r="E52" s="386"/>
      <c r="F52" s="386"/>
      <c r="G52" s="387"/>
      <c r="H52" s="172" t="s">
        <v>426</v>
      </c>
      <c r="I52" s="172" t="s">
        <v>427</v>
      </c>
      <c r="J52" s="172" t="s">
        <v>428</v>
      </c>
      <c r="K52" s="172" t="s">
        <v>429</v>
      </c>
      <c r="L52" s="172" t="s">
        <v>430</v>
      </c>
      <c r="M52" s="380"/>
      <c r="N52" s="159"/>
    </row>
    <row r="53" spans="1:62" ht="117" customHeight="1" x14ac:dyDescent="0.3">
      <c r="A53" s="158"/>
      <c r="B53" s="194" t="str">
        <f>IF([2]Comportamenti!C5="x",[2]Comportamenti!A5,0)</f>
        <v xml:space="preserve">Capacità di gestire efficacemente le risorse umane.
Capacità di guidare, coinvolgere e motivare le persone in maniera efficace, per il raggiungimento degli obiettivi assegnati, considerandoli come valore e risorsa in sé, ottenendo il meglio da ciascuno di loro. Capacità di delegare obiettivi e attività.
</v>
      </c>
      <c r="C53" s="194" t="str">
        <f>IF([2]Comportamenti!C5="x",[2]Comportamenti!B5,0)</f>
        <v>Il Dirigente: coinvolge il gruppo di lavoro, promuove la comunicazione, la collaborazione e la partecipazione. Adotta azioni volte ad implementare le competenze professionali dei dipendenti. Valorizza il personale dipendente favorendo l’autonomia e delegando responsabilità.</v>
      </c>
      <c r="D53" s="175">
        <f>IF([2]Comportamenti!C5="x",[2]Comportamenti!J5,0)</f>
        <v>10</v>
      </c>
      <c r="E53" s="195">
        <f>(D53/D$73)*40</f>
        <v>3.7735849056603774</v>
      </c>
      <c r="F53" s="196">
        <f t="shared" ref="F53:F71" si="14">G53/100</f>
        <v>1</v>
      </c>
      <c r="G53" s="197">
        <v>100</v>
      </c>
      <c r="H53" s="198" t="str">
        <f>IF($F53&lt;=0.1,IF($F53&gt;=0,"x",""),"")</f>
        <v/>
      </c>
      <c r="I53" s="198" t="str">
        <f>IF(F53&lt;=0.25,IF(F53&gt;=0.11,"x",""),"")</f>
        <v/>
      </c>
      <c r="J53" s="198" t="str">
        <f>IF(F53&lt;=0.5,IF(F53&gt;0.25,"x",""),"")</f>
        <v/>
      </c>
      <c r="K53" s="198" t="str">
        <f>IF(F53&lt;=0.75,IF(F53&gt;=0.51,"x",""),"")</f>
        <v/>
      </c>
      <c r="L53" s="198" t="str">
        <f>IF(F53&lt;=1,IF(F53&gt;0.75,"x",""),"")</f>
        <v>x</v>
      </c>
      <c r="M53" s="199"/>
      <c r="N53" s="159"/>
      <c r="BI53" s="62"/>
      <c r="BJ53" s="62"/>
    </row>
    <row r="54" spans="1:62" ht="301.5" customHeight="1" x14ac:dyDescent="0.3">
      <c r="A54" s="158"/>
      <c r="B54" s="194" t="str">
        <f>IF([2]Comportamenti!C6="x",[2]Comportamenti!A6,0)</f>
        <v xml:space="preserve">Relazione, integrazione, comunicazione.
Capacità di avere una visione complessiva del proprio lavoro e della propria struttura, sapendo collocare un fatto, un’informazione, un comportamento e una decisione in un contesto più ampio di quello in cui immediatamente appare
</v>
      </c>
      <c r="C54" s="194" t="str">
        <f>IF([2]Comportamenti!C6="x",[2]Comportamenti!B6,0)</f>
        <v>Il Dirigente:Intraprende relazioni collaborative e partecipative con colleghi ed amministratori. Possiede una visione d’insieme del proprio lavoro, della propria struttura, dei processi e delle persone. Partecipa attivamente alla vita organizzativa con atteggiamento propositivo, condividendo informazioni ed esperienze nel lavoro in team. Adotta modalità di ascolto attivo e comunicazione chiara ed empatica con gli interlocutori, gestendo il feedback e l’orientamento all’ utente. Propone soluzioni innovative per la gestione di conflitti. non si spazientisce e non assume atteggiamenti aggressivi; Si relaziona agli altri con rispetto e correttezza e manifesta con il proprio comportamento il rispetto verso le altre persone; Favorisce momenti di confronto collettivi all’interno del gruppo di lavoro; Instaura relazioni professionali efficaci e collaborative all’interno e all’esterno dell’ente</v>
      </c>
      <c r="D54" s="175">
        <f>IF([2]Comportamenti!C6="x",[2]Comportamenti!J6,0)</f>
        <v>10</v>
      </c>
      <c r="E54" s="195">
        <f t="shared" ref="E54:E71" si="15">(D54/D$73)*40</f>
        <v>3.7735849056603774</v>
      </c>
      <c r="F54" s="196">
        <f t="shared" si="14"/>
        <v>1</v>
      </c>
      <c r="G54" s="197">
        <v>100</v>
      </c>
      <c r="H54" s="198" t="str">
        <f>IF($F54&lt;=0.1,IF($F54&gt;=0,"x",""),"")</f>
        <v/>
      </c>
      <c r="I54" s="198" t="str">
        <f>IF(F54&lt;=0.25,IF(F54&gt;=0.11,"x",""),"")</f>
        <v/>
      </c>
      <c r="J54" s="198" t="str">
        <f>IF(F54&lt;=0.5,IF(F54&gt;0.25,"x",""),"")</f>
        <v/>
      </c>
      <c r="K54" s="198" t="str">
        <f>IF(F54&lt;=0.75,IF(F54&gt;=0.51,"x",""),"")</f>
        <v/>
      </c>
      <c r="L54" s="198" t="str">
        <f>IF(F54&lt;=1,IF(F54&gt;0.75,"x",""),"")</f>
        <v>x</v>
      </c>
      <c r="M54" s="199"/>
      <c r="N54" s="159"/>
      <c r="BI54" s="62"/>
      <c r="BJ54" s="62"/>
    </row>
    <row r="55" spans="1:62" ht="261" customHeight="1" x14ac:dyDescent="0.3">
      <c r="A55" s="158"/>
      <c r="B55" s="194" t="str">
        <f>IF([2]Comportamenti!C7="x",[2]Comportamenti!A7,0)</f>
        <v xml:space="preserve">Orientamento alla qualità dei servizi
Capacità di mettere in atto comportamenti di lavoro e decisioni finalizzate all'efficienza dei processi e alla qualità dei prodotti/servizi finali.  Capacità di effettuare regolarmente verifiche sul lavoro (proprio o altrui) per prevenire errori e per garantire il rispetto di un buon livello dei risultati finali.
</v>
      </c>
      <c r="C55" s="194" t="str">
        <f>IF([2]Comportamenti!C7="x",[2]Comportamenti!B7,0)</f>
        <v>Il Dirigente:Monitora i tempi e le scadenze da rispettare, organizzando le attività in funzione dell’obiettivo da raggiungere; • garantisce la qualità e l’accuratezza del proprio lavoro predisponendo livelli di qualità coerenti con lo standard dell’organizzazione; • individua gli errori, ne comprende le cause e attiva azioni correttive condivise; • introduce frequentemente criteri e momenti di monitoraggio e verifica; • valuta il processo e il risultato, per individuarne gli errori da cui imparare, le azioni e i ragionamenti positivi da valorizzare e standardizzare per situazioni simili che si ripresenteranno in futuro; • opera con costanza e precisione nell’esecuzione del proprio lavoro e degli output prodotti</v>
      </c>
      <c r="D55" s="175">
        <f>IF([2]Comportamenti!C7="x",[2]Comportamenti!J7,0)</f>
        <v>10</v>
      </c>
      <c r="E55" s="195">
        <f t="shared" si="15"/>
        <v>3.7735849056603774</v>
      </c>
      <c r="F55" s="196">
        <f t="shared" si="14"/>
        <v>1</v>
      </c>
      <c r="G55" s="197">
        <v>100</v>
      </c>
      <c r="H55" s="177" t="str">
        <f>IF($F55&lt;=0.2,IF($F55&gt;=0,"x",""),"")</f>
        <v/>
      </c>
      <c r="I55" s="177" t="str">
        <f>IF(F55&lt;=0.5,IF(F55&gt;=0.21,"x",""),"")</f>
        <v/>
      </c>
      <c r="J55" s="177" t="str">
        <f>IF(F55&lt;=0.7,IF(F55&gt;=0.51,"x",""),"")</f>
        <v/>
      </c>
      <c r="K55" s="177" t="str">
        <f>IF(F55&lt;=0.9,IF(F55&gt;=0.71,"x",""),"")</f>
        <v/>
      </c>
      <c r="L55" s="177" t="str">
        <f>IF(F55&lt;=1,IF(F55&gt;0.9,"x",""),"")</f>
        <v>x</v>
      </c>
      <c r="M55" s="199"/>
      <c r="N55" s="159"/>
      <c r="BI55" s="62"/>
      <c r="BJ55" s="62"/>
    </row>
    <row r="56" spans="1:62" ht="107.25" customHeight="1" x14ac:dyDescent="0.3">
      <c r="A56" s="158"/>
      <c r="B56" s="194" t="str">
        <f>IF([2]Comportamenti!C8="x",[2]Comportamenti!A8,0)</f>
        <v>Integrazione con gli amministratori su obiettivi assegnati, con i colleghi su obiettivi comuni</v>
      </c>
      <c r="C56" s="194" t="str">
        <f>IF([2]Comportamenti!C8="x",[2]Comportamenti!B8,0)</f>
        <v>Il Dirigente:Garantisce efficace assistenza agli organi di governo.  Adatta il proprio tempo lavoro al perseguimento degli obiettivi strategici concordati con la politica e di quelli gestionali concordati con la struttura accogliendo le prioritarie esigenze dell’ente. Presta attenzione alle necessità delle altre aree in particolare quando (formalmente e informalmente) coinvolte in processi lavorativi trasversali rispetto alla propria.</v>
      </c>
      <c r="D56" s="175">
        <f>IF([2]Comportamenti!C8="x",[2]Comportamenti!J8,0)</f>
        <v>10</v>
      </c>
      <c r="E56" s="195">
        <f t="shared" si="15"/>
        <v>3.7735849056603774</v>
      </c>
      <c r="F56" s="196">
        <f t="shared" si="14"/>
        <v>1</v>
      </c>
      <c r="G56" s="197">
        <v>100</v>
      </c>
      <c r="H56" s="177" t="str">
        <f t="shared" ref="H56:H71" si="16">IF($F56&lt;=0.2,IF($F56&gt;=0,"x",""),"")</f>
        <v/>
      </c>
      <c r="I56" s="177" t="str">
        <f t="shared" ref="I56:I71" si="17">IF(F56&lt;=0.5,IF(F56&gt;=0.21,"x",""),"")</f>
        <v/>
      </c>
      <c r="J56" s="177" t="str">
        <f>IF(F56&lt;=0.7,IF(F56&gt;0.51,"x",""),"")</f>
        <v/>
      </c>
      <c r="K56" s="177" t="str">
        <f t="shared" ref="K56:K71" si="18">IF(F56&lt;=0.9,IF(F56&gt;=0.71,"x",""),"")</f>
        <v/>
      </c>
      <c r="L56" s="177" t="str">
        <f t="shared" ref="L56:L71" si="19">IF(F56&lt;=1,IF(F56&gt;0.9,"x",""),"")</f>
        <v>x</v>
      </c>
      <c r="M56" s="199"/>
      <c r="N56" s="159"/>
      <c r="BI56" s="62"/>
      <c r="BJ56" s="62"/>
    </row>
    <row r="57" spans="1:62" ht="162" customHeight="1" x14ac:dyDescent="0.3">
      <c r="A57" s="158"/>
      <c r="B57" s="194" t="str">
        <f>IF([2]Comportamenti!C9="x",[2]Comportamenti!A9,0)</f>
        <v>Analisi e soluzione dei problemi. Capacità di individuare e comprendere gli aspetti essenziali dei problemi per riuscire a definirne le priorità, valutare i fatti significativi, sviluppare possibili soluzioni ricorrendo sia all’esperienza sia alla creatività, in modo da arrivare in tempi congrui ad una soluzione efficace</v>
      </c>
      <c r="C57" s="194" t="str">
        <f>IF([2]Comportamenti!C9="x",[2]Comportamenti!B9,0)</f>
        <v>Il Dirigente:Individua le caratteristiche (variabili o costanti) dei problemi, e le ipotesi di risoluzione degli stessi rispetto alle cause. Verifica l’efficacia della soluzione trovata.  Individua momenti di difficoltà e fornisce contributi concreti per il loro superamento; Comprende le divergenze e previene gli effetti del conflitto; Elimina le anomalie e i ritardi. Individua modalità gestionali efficienti di riduzione dei tempi medi di evasione delle richieste.</v>
      </c>
      <c r="D57" s="175">
        <f>IF([2]Comportamenti!C9="x",[2]Comportamenti!J9,0)</f>
        <v>10</v>
      </c>
      <c r="E57" s="195">
        <f t="shared" si="15"/>
        <v>3.7735849056603774</v>
      </c>
      <c r="F57" s="196">
        <f t="shared" si="14"/>
        <v>1</v>
      </c>
      <c r="G57" s="197">
        <v>100</v>
      </c>
      <c r="H57" s="177" t="str">
        <f t="shared" si="16"/>
        <v/>
      </c>
      <c r="I57" s="177" t="str">
        <f t="shared" si="17"/>
        <v/>
      </c>
      <c r="J57" s="177" t="str">
        <f>IF(F57&lt;=0.7,IF(F57&gt;0.51,"x",""),"")</f>
        <v/>
      </c>
      <c r="K57" s="177" t="str">
        <f t="shared" si="18"/>
        <v/>
      </c>
      <c r="L57" s="177" t="str">
        <f t="shared" si="19"/>
        <v>x</v>
      </c>
      <c r="M57" s="199"/>
      <c r="N57" s="159"/>
      <c r="BI57" s="62"/>
      <c r="BJ57" s="62"/>
    </row>
    <row r="58" spans="1:62" ht="220.5" customHeight="1" x14ac:dyDescent="0.3">
      <c r="A58" s="158"/>
      <c r="B58" s="194" t="str">
        <f>IF([2]Comportamenti!C10="x",[2]Comportamenti!A10,0)</f>
        <v xml:space="preserve">Rapporti con l’utenza
Capacità di cogliere le esigenze dei clienti interni ed esterni orientando costantemente la propria attività al soddisfacimento delle loro esigenze, coerentemente con gli standard e gli obiettivi organizzativi
</v>
      </c>
      <c r="C58" s="194" t="str">
        <f>IF([2]Comportamenti!C10="x",[2]Comportamenti!B10,0)</f>
        <v xml:space="preserve">Il Dirigente:Adotta una modalità di ascolto attivo e garantisce adeguata accoglienza dell’utenza;
Organizza e gestisce l’orario di servizio in relazione alle esigenze dell’utenza; Gestisce il feedback. Presidia sull’ adeguata gestione dei rapporti con l’utenza da parte dei propri collaboratori. Organizza le informazioni circa il servizio erogato dalla propria struttura per orientare l’utenza esterna (es. segnaletica interna, accessibilità, portali on line per il cittadino)
Si attiva in modo coerente e tempestivo per la soddisfazione del bisogno espresso dall’utenza.
</v>
      </c>
      <c r="D58" s="175">
        <f>IF([2]Comportamenti!C10="x",[2]Comportamenti!J10,0)</f>
        <v>10</v>
      </c>
      <c r="E58" s="195">
        <f t="shared" si="15"/>
        <v>3.7735849056603774</v>
      </c>
      <c r="F58" s="196">
        <f t="shared" si="14"/>
        <v>1</v>
      </c>
      <c r="G58" s="197">
        <v>100</v>
      </c>
      <c r="H58" s="177" t="str">
        <f t="shared" si="16"/>
        <v/>
      </c>
      <c r="I58" s="177" t="str">
        <f t="shared" si="17"/>
        <v/>
      </c>
      <c r="J58" s="177" t="str">
        <f t="shared" ref="J58:J71" si="20">IF(F58&lt;=0.7,IF(F58&gt;=0.51,"x",""),"")</f>
        <v/>
      </c>
      <c r="K58" s="177" t="str">
        <f t="shared" si="18"/>
        <v/>
      </c>
      <c r="L58" s="177" t="str">
        <f t="shared" si="19"/>
        <v>x</v>
      </c>
      <c r="M58" s="199"/>
      <c r="N58" s="159"/>
      <c r="BI58" s="62"/>
      <c r="BJ58" s="62"/>
    </row>
    <row r="59" spans="1:62" ht="171" customHeight="1" x14ac:dyDescent="0.3">
      <c r="A59" s="158"/>
      <c r="B59" s="194" t="str">
        <f>IF([2]Comportamenti!C11="x",[2]Comportamenti!A11,0)</f>
        <v>Orientamento al risultato: Capacità di lavorare per il perseguimento di obiettivi, anche attraverso la autodeterminazione degli stessi, definendo livelli di prestazione sfidanti. Applicazione costante al raggiungimento dei risultati di competenza. Capacità di essere efficace finalizzando con continuità le proprie e altrui attività al conseguimento dei risultati</v>
      </c>
      <c r="C59" s="194" t="str">
        <f>IF([2]Comportamenti!C11="x",[2]Comportamenti!B11,0)</f>
        <v>Il Dirigente:Persevera nel raggiungimento del risultato e non si scoraggia di fronte ad errori e ad insuccessi;  individua e ricerca tutte le strategie per conseguire il risultato; riconosce le priorità e le urgenze nella prospettiva di raggiungere il risultato; coinvolge e guida il gruppo verso il risultato da raggiungere; agisce coerentemente agli impegni presi, influenzando attivamente e positivamente gli eventi; sollecita o promuove la collaborazione con gli altri dirigenti coinvolti nel proprio obiettivo;</v>
      </c>
      <c r="D59" s="175">
        <f>IF([2]Comportamenti!C11="x",[2]Comportamenti!J11,0)</f>
        <v>10</v>
      </c>
      <c r="E59" s="195">
        <f t="shared" si="15"/>
        <v>3.7735849056603774</v>
      </c>
      <c r="F59" s="196">
        <f t="shared" si="14"/>
        <v>1</v>
      </c>
      <c r="G59" s="197">
        <v>100</v>
      </c>
      <c r="H59" s="177" t="str">
        <f t="shared" si="16"/>
        <v/>
      </c>
      <c r="I59" s="177" t="str">
        <f t="shared" si="17"/>
        <v/>
      </c>
      <c r="J59" s="177" t="str">
        <f t="shared" si="20"/>
        <v/>
      </c>
      <c r="K59" s="177" t="str">
        <f t="shared" si="18"/>
        <v/>
      </c>
      <c r="L59" s="177" t="str">
        <f t="shared" si="19"/>
        <v>x</v>
      </c>
      <c r="M59" s="199"/>
      <c r="N59" s="159"/>
      <c r="BI59" s="62"/>
      <c r="BJ59" s="62"/>
    </row>
    <row r="60" spans="1:62" ht="251.25" customHeight="1" x14ac:dyDescent="0.3">
      <c r="A60" s="158"/>
      <c r="B60" s="194" t="str">
        <f>IF([2]Comportamenti!C12="x",[2]Comportamenti!A12,0)</f>
        <v xml:space="preserve">Iniziativa: Capacità di attivarsi in modo autonomo nell'ambito delle proprie responsabilità e dei propri compiti, senza attendere indicazioni dagli altri e senza subire gli eventi. </v>
      </c>
      <c r="C60" s="194" t="str">
        <f>IF([2]Comportamenti!C12="x",[2]Comportamenti!B12,0)</f>
        <v>Il Dirigente:Reagisce attivamente nelle situazioni, anche in situazioni eccezionali e/o di crisi, individuando i margini di azione e di miglioramento; Presidia tutti gli ambiti di discrezionalità consentiti dal ruolo, assumendosi le proprie responsabilità; • cerca stimoli, occasioni di miglioramento e perfezionamento del proprio lavoro e della propria organizzazione; • propone spontaneamente idee, osservazioni, interpretazioni, soluzioni; • chiede chiarimenti e pone domande per comprendere la realtà organizzativa e gli avvenimenti; • anticipa e gestisce situazioni ed eventi; • interviene in prima persona, senza la sollecitazione di altri, su quanto causa perdite di tempo e di risorse; • affronta con passione ed energia l’attività lavorativa.</v>
      </c>
      <c r="D60" s="175">
        <f>IF([2]Comportamenti!C12="x",[2]Comportamenti!J12,0)</f>
        <v>10</v>
      </c>
      <c r="E60" s="195">
        <f t="shared" si="15"/>
        <v>3.7735849056603774</v>
      </c>
      <c r="F60" s="196">
        <f t="shared" si="14"/>
        <v>1</v>
      </c>
      <c r="G60" s="197">
        <v>100</v>
      </c>
      <c r="H60" s="177" t="str">
        <f t="shared" si="16"/>
        <v/>
      </c>
      <c r="I60" s="177" t="str">
        <f t="shared" si="17"/>
        <v/>
      </c>
      <c r="J60" s="177" t="str">
        <f t="shared" si="20"/>
        <v/>
      </c>
      <c r="K60" s="177" t="str">
        <f t="shared" si="18"/>
        <v/>
      </c>
      <c r="L60" s="177" t="str">
        <f t="shared" si="19"/>
        <v>x</v>
      </c>
      <c r="M60" s="199"/>
      <c r="N60" s="159"/>
      <c r="BI60" s="62"/>
      <c r="BJ60" s="62"/>
    </row>
    <row r="61" spans="1:62" ht="38.25" hidden="1" customHeight="1" x14ac:dyDescent="0.3">
      <c r="A61" s="158"/>
      <c r="B61" s="194">
        <f>IF([2]Comportamenti!C13="x",[2]Comportamenti!A13,0)</f>
        <v>0</v>
      </c>
      <c r="C61" s="200"/>
      <c r="D61" s="175"/>
      <c r="E61" s="195">
        <f t="shared" si="15"/>
        <v>0</v>
      </c>
      <c r="F61" s="196">
        <f t="shared" si="14"/>
        <v>1</v>
      </c>
      <c r="G61" s="197">
        <v>100</v>
      </c>
      <c r="H61" s="177" t="str">
        <f t="shared" si="16"/>
        <v/>
      </c>
      <c r="I61" s="177" t="str">
        <f t="shared" si="17"/>
        <v/>
      </c>
      <c r="J61" s="177" t="str">
        <f t="shared" si="20"/>
        <v/>
      </c>
      <c r="K61" s="177" t="str">
        <f t="shared" si="18"/>
        <v/>
      </c>
      <c r="L61" s="177" t="str">
        <f t="shared" si="19"/>
        <v>x</v>
      </c>
      <c r="M61" s="199"/>
      <c r="N61" s="159"/>
      <c r="BI61" s="62"/>
      <c r="BJ61" s="62"/>
    </row>
    <row r="62" spans="1:62" ht="38.25" hidden="1" customHeight="1" x14ac:dyDescent="0.3">
      <c r="A62" s="158"/>
      <c r="B62" s="200"/>
      <c r="C62" s="200"/>
      <c r="D62" s="175"/>
      <c r="E62" s="195">
        <f t="shared" si="15"/>
        <v>0</v>
      </c>
      <c r="F62" s="196">
        <f t="shared" si="14"/>
        <v>1</v>
      </c>
      <c r="G62" s="197">
        <v>100</v>
      </c>
      <c r="H62" s="177" t="str">
        <f t="shared" si="16"/>
        <v/>
      </c>
      <c r="I62" s="177" t="str">
        <f t="shared" si="17"/>
        <v/>
      </c>
      <c r="J62" s="177" t="str">
        <f t="shared" si="20"/>
        <v/>
      </c>
      <c r="K62" s="177" t="str">
        <f t="shared" si="18"/>
        <v/>
      </c>
      <c r="L62" s="177" t="str">
        <f t="shared" si="19"/>
        <v>x</v>
      </c>
      <c r="M62" s="199"/>
      <c r="N62" s="159"/>
      <c r="BI62" s="62"/>
      <c r="BJ62" s="62"/>
    </row>
    <row r="63" spans="1:62" ht="38.25" hidden="1" customHeight="1" x14ac:dyDescent="0.3">
      <c r="A63" s="158"/>
      <c r="B63" s="200"/>
      <c r="C63" s="200"/>
      <c r="D63" s="175"/>
      <c r="E63" s="195">
        <f t="shared" si="15"/>
        <v>0</v>
      </c>
      <c r="F63" s="196">
        <f t="shared" si="14"/>
        <v>1</v>
      </c>
      <c r="G63" s="197">
        <v>100</v>
      </c>
      <c r="H63" s="177" t="str">
        <f t="shared" si="16"/>
        <v/>
      </c>
      <c r="I63" s="177" t="str">
        <f t="shared" si="17"/>
        <v/>
      </c>
      <c r="J63" s="177" t="str">
        <f t="shared" si="20"/>
        <v/>
      </c>
      <c r="K63" s="177" t="str">
        <f t="shared" si="18"/>
        <v/>
      </c>
      <c r="L63" s="177" t="str">
        <f t="shared" si="19"/>
        <v>x</v>
      </c>
      <c r="M63" s="199"/>
      <c r="N63" s="159"/>
      <c r="BI63" s="62"/>
      <c r="BJ63" s="62"/>
    </row>
    <row r="64" spans="1:62" ht="38.25" hidden="1" customHeight="1" x14ac:dyDescent="0.3">
      <c r="A64" s="158"/>
      <c r="B64" s="200"/>
      <c r="C64" s="200"/>
      <c r="D64" s="175"/>
      <c r="E64" s="195">
        <f t="shared" si="15"/>
        <v>0</v>
      </c>
      <c r="F64" s="196">
        <f t="shared" si="14"/>
        <v>1</v>
      </c>
      <c r="G64" s="197">
        <v>100</v>
      </c>
      <c r="H64" s="177" t="str">
        <f t="shared" si="16"/>
        <v/>
      </c>
      <c r="I64" s="177" t="str">
        <f t="shared" si="17"/>
        <v/>
      </c>
      <c r="J64" s="177" t="str">
        <f t="shared" si="20"/>
        <v/>
      </c>
      <c r="K64" s="177" t="str">
        <f t="shared" si="18"/>
        <v/>
      </c>
      <c r="L64" s="177" t="str">
        <f t="shared" si="19"/>
        <v>x</v>
      </c>
      <c r="M64" s="199"/>
      <c r="N64" s="159"/>
      <c r="BI64" s="62"/>
      <c r="BJ64" s="62"/>
    </row>
    <row r="65" spans="1:62" ht="38.25" hidden="1" customHeight="1" x14ac:dyDescent="0.3">
      <c r="A65" s="158"/>
      <c r="B65" s="200"/>
      <c r="C65" s="200"/>
      <c r="D65" s="175"/>
      <c r="E65" s="195">
        <f t="shared" si="15"/>
        <v>0</v>
      </c>
      <c r="F65" s="196">
        <f t="shared" si="14"/>
        <v>1</v>
      </c>
      <c r="G65" s="197">
        <v>100</v>
      </c>
      <c r="H65" s="177" t="str">
        <f t="shared" si="16"/>
        <v/>
      </c>
      <c r="I65" s="177" t="str">
        <f t="shared" si="17"/>
        <v/>
      </c>
      <c r="J65" s="177" t="str">
        <f t="shared" si="20"/>
        <v/>
      </c>
      <c r="K65" s="177" t="str">
        <f t="shared" si="18"/>
        <v/>
      </c>
      <c r="L65" s="177" t="str">
        <f t="shared" si="19"/>
        <v>x</v>
      </c>
      <c r="M65" s="199"/>
      <c r="N65" s="159"/>
      <c r="BI65" s="62"/>
      <c r="BJ65" s="62"/>
    </row>
    <row r="66" spans="1:62" ht="38.25" hidden="1" customHeight="1" x14ac:dyDescent="0.3">
      <c r="A66" s="158"/>
      <c r="B66" s="200"/>
      <c r="C66" s="200"/>
      <c r="D66" s="175"/>
      <c r="E66" s="195">
        <f t="shared" si="15"/>
        <v>0</v>
      </c>
      <c r="F66" s="196">
        <f t="shared" si="14"/>
        <v>1</v>
      </c>
      <c r="G66" s="197">
        <v>100</v>
      </c>
      <c r="H66" s="177" t="str">
        <f t="shared" si="16"/>
        <v/>
      </c>
      <c r="I66" s="177" t="str">
        <f t="shared" si="17"/>
        <v/>
      </c>
      <c r="J66" s="177" t="str">
        <f t="shared" si="20"/>
        <v/>
      </c>
      <c r="K66" s="177" t="str">
        <f t="shared" si="18"/>
        <v/>
      </c>
      <c r="L66" s="177" t="str">
        <f t="shared" si="19"/>
        <v>x</v>
      </c>
      <c r="M66" s="199"/>
      <c r="N66" s="159"/>
      <c r="BI66" s="62"/>
      <c r="BJ66" s="62"/>
    </row>
    <row r="67" spans="1:62" ht="38.25" hidden="1" customHeight="1" x14ac:dyDescent="0.3">
      <c r="A67" s="158"/>
      <c r="B67" s="200"/>
      <c r="C67" s="200"/>
      <c r="D67" s="175"/>
      <c r="E67" s="195">
        <f t="shared" si="15"/>
        <v>0</v>
      </c>
      <c r="F67" s="196">
        <f t="shared" si="14"/>
        <v>1</v>
      </c>
      <c r="G67" s="197">
        <v>100</v>
      </c>
      <c r="H67" s="177" t="str">
        <f t="shared" si="16"/>
        <v/>
      </c>
      <c r="I67" s="177" t="str">
        <f t="shared" si="17"/>
        <v/>
      </c>
      <c r="J67" s="177" t="str">
        <f t="shared" si="20"/>
        <v/>
      </c>
      <c r="K67" s="177" t="str">
        <f t="shared" si="18"/>
        <v/>
      </c>
      <c r="L67" s="177" t="str">
        <f t="shared" si="19"/>
        <v>x</v>
      </c>
      <c r="M67" s="199"/>
      <c r="N67" s="159"/>
      <c r="BI67" s="62"/>
      <c r="BJ67" s="62"/>
    </row>
    <row r="68" spans="1:62" ht="38.25" hidden="1" customHeight="1" x14ac:dyDescent="0.3">
      <c r="A68" s="158"/>
      <c r="B68" s="200"/>
      <c r="C68" s="200"/>
      <c r="D68" s="175"/>
      <c r="E68" s="195">
        <f t="shared" si="15"/>
        <v>0</v>
      </c>
      <c r="F68" s="196">
        <f t="shared" si="14"/>
        <v>1</v>
      </c>
      <c r="G68" s="197">
        <v>100</v>
      </c>
      <c r="H68" s="177" t="str">
        <f t="shared" si="16"/>
        <v/>
      </c>
      <c r="I68" s="177" t="str">
        <f t="shared" si="17"/>
        <v/>
      </c>
      <c r="J68" s="177" t="str">
        <f t="shared" si="20"/>
        <v/>
      </c>
      <c r="K68" s="177" t="str">
        <f t="shared" si="18"/>
        <v/>
      </c>
      <c r="L68" s="177" t="str">
        <f t="shared" si="19"/>
        <v>x</v>
      </c>
      <c r="M68" s="199"/>
      <c r="N68" s="159"/>
      <c r="BI68" s="62"/>
      <c r="BJ68" s="62"/>
    </row>
    <row r="69" spans="1:62" ht="38.25" hidden="1" customHeight="1" x14ac:dyDescent="0.3">
      <c r="A69" s="158"/>
      <c r="B69" s="200"/>
      <c r="C69" s="200"/>
      <c r="D69" s="175"/>
      <c r="E69" s="195">
        <f t="shared" si="15"/>
        <v>0</v>
      </c>
      <c r="F69" s="196">
        <f>G69/100</f>
        <v>1</v>
      </c>
      <c r="G69" s="197">
        <v>100</v>
      </c>
      <c r="H69" s="177" t="str">
        <f t="shared" si="16"/>
        <v/>
      </c>
      <c r="I69" s="177" t="str">
        <f t="shared" si="17"/>
        <v/>
      </c>
      <c r="J69" s="177" t="str">
        <f t="shared" si="20"/>
        <v/>
      </c>
      <c r="K69" s="177" t="str">
        <f t="shared" si="18"/>
        <v/>
      </c>
      <c r="L69" s="177" t="str">
        <f t="shared" si="19"/>
        <v>x</v>
      </c>
      <c r="M69" s="199"/>
      <c r="N69" s="159"/>
    </row>
    <row r="70" spans="1:62" ht="38.25" hidden="1" customHeight="1" x14ac:dyDescent="0.3">
      <c r="A70" s="158"/>
      <c r="B70" s="200"/>
      <c r="C70" s="200"/>
      <c r="D70" s="175"/>
      <c r="E70" s="195">
        <f t="shared" si="15"/>
        <v>0</v>
      </c>
      <c r="F70" s="196">
        <f>G70/100</f>
        <v>1</v>
      </c>
      <c r="G70" s="197">
        <v>100</v>
      </c>
      <c r="H70" s="177" t="str">
        <f t="shared" si="16"/>
        <v/>
      </c>
      <c r="I70" s="177" t="str">
        <f t="shared" si="17"/>
        <v/>
      </c>
      <c r="J70" s="177" t="str">
        <f t="shared" si="20"/>
        <v/>
      </c>
      <c r="K70" s="177" t="str">
        <f t="shared" si="18"/>
        <v/>
      </c>
      <c r="L70" s="177" t="str">
        <f t="shared" si="19"/>
        <v>x</v>
      </c>
      <c r="M70" s="199"/>
      <c r="N70" s="159"/>
    </row>
    <row r="71" spans="1:62" ht="57" customHeight="1" x14ac:dyDescent="0.3">
      <c r="A71" s="158"/>
      <c r="B71" s="194" t="s">
        <v>431</v>
      </c>
      <c r="C71" s="194" t="s">
        <v>432</v>
      </c>
      <c r="D71" s="175">
        <v>20</v>
      </c>
      <c r="E71" s="195">
        <f t="shared" si="15"/>
        <v>7.5471698113207548</v>
      </c>
      <c r="F71" s="196">
        <f t="shared" si="14"/>
        <v>1</v>
      </c>
      <c r="G71" s="197">
        <v>100</v>
      </c>
      <c r="H71" s="177" t="str">
        <f t="shared" si="16"/>
        <v/>
      </c>
      <c r="I71" s="177" t="str">
        <f t="shared" si="17"/>
        <v/>
      </c>
      <c r="J71" s="177" t="str">
        <f t="shared" si="20"/>
        <v/>
      </c>
      <c r="K71" s="177" t="str">
        <f t="shared" si="18"/>
        <v/>
      </c>
      <c r="L71" s="177" t="str">
        <f t="shared" si="19"/>
        <v>x</v>
      </c>
      <c r="M71" s="199"/>
      <c r="N71" s="159"/>
    </row>
    <row r="72" spans="1:62" s="80" customFormat="1" ht="33" customHeight="1" x14ac:dyDescent="0.3">
      <c r="A72" s="158"/>
      <c r="B72" s="381" t="s">
        <v>433</v>
      </c>
      <c r="C72" s="381"/>
      <c r="D72" s="201">
        <f>SUM(D53:D71)</f>
        <v>100</v>
      </c>
      <c r="E72" s="382" t="s">
        <v>434</v>
      </c>
      <c r="F72" s="382"/>
      <c r="G72" s="382"/>
      <c r="H72" s="381" t="s">
        <v>414</v>
      </c>
      <c r="I72" s="381"/>
      <c r="J72" s="381"/>
      <c r="K72" s="381"/>
      <c r="L72" s="381"/>
      <c r="M72" s="202" t="s">
        <v>415</v>
      </c>
      <c r="N72" s="159"/>
      <c r="BI72" s="187"/>
      <c r="BJ72" s="188"/>
    </row>
    <row r="73" spans="1:62" s="80" customFormat="1" ht="22.5" customHeight="1" x14ac:dyDescent="0.3">
      <c r="A73" s="158"/>
      <c r="B73" s="381" t="s">
        <v>435</v>
      </c>
      <c r="C73" s="381"/>
      <c r="D73" s="201">
        <f>D72+D48</f>
        <v>106</v>
      </c>
      <c r="E73" s="382">
        <f>SUM(E53:E71)</f>
        <v>37.735849056603776</v>
      </c>
      <c r="F73" s="382"/>
      <c r="G73" s="382"/>
      <c r="H73" s="203"/>
      <c r="I73" s="204">
        <f>IF(I53="x",F53*E53)+IF(I54="x",F54*E54)+IF(I55="x",F55*E55)+IF(I56="x",F56*E56)+IF(I57="x",F57*E57)+IF(I58="x",F58*E58)+IF(I59="x",F59*E59)+IF(I60="x",F60*E60)+IF(I61="x",F61*E61)+IF(I62="x",F62*E62)+IF(I63="x",F63*E63)+IF(I64="x",F64*E64)+IF(I65="x",F65*E65)+IF(I66="x",F66*E66)+IF(I67="x",F67*E67)+IF(I68="x",F68*E68)+IF(I69="x",F69*E69)+IF(I70="x",F70*E70)+IF(I71="x",F71*E71)</f>
        <v>0</v>
      </c>
      <c r="J73" s="204">
        <f>IF(J53="x",F53*E53)+IF(J54="x",F54*E54)+IF(J55="x",F55*E55)+IF(J56="x",F56*E56)+IF(J57="x",F57*E57)+IF(J58="x",F58*E58)+IF(J59="x",F59*E59)+IF(J60="x",F60*E60)+IF(J61="x",F61*E61)+IF(J62="x",F62*E62)+IF(J63="x",F63*E63)+IF(J64="x",F64*E64)+IF(J65="x",F65*E65)+IF(J66="x",F66*E66)+IF(J67="x",F67*E67)+IF(J68="x",F68*E68)+IF(J69="x",F69*E69)+IF(J70="x",F70*E70)+IF(J71="x",F71*E71)</f>
        <v>0</v>
      </c>
      <c r="K73" s="204">
        <f>IF(K53="x",F53*E53)+IF(K54="x",F54*E54)+IF(K55="x",F55*E55)+IF(K56="x",F56*E56)+IF(K57="x",F57*E57)+IF(K58="x",F58*E58)+IF(K59="x",F59*E59)+IF(K60="x",F60*E60)+IF(K61="x",F61*E61)+IF(K62="x",F62*E62)+IF(K63="x",F63*E63)+IF(K64="x",F64*E64)+IF(K65="x",F65*E65)+IF(K66="x",F66*E66)+IF(K67="x",F67*E67)+IF(K68="x",F68*E68)+IF(K69="x",F69*E69)+IF(K70="x",F70*E70)+IF(K71="x",F71*E71)</f>
        <v>0</v>
      </c>
      <c r="L73" s="204">
        <f>IF(L53="x",F53*E53)+IF(L54="x",F54*E54)+IF(L55="x",F55*E55)+IF(L56="x",F56*E56)+IF(L57="x",F57*E57)+IF(L58="x",F58*E58)+IF(L59="x",F59*E59)+IF(L60="x",F60*E60)+IF(L61="x",F61*E61)+IF(L62="x",F62*E62)+IF(L63="x",F63*E63)+IF(L64="x",F64*E64)+IF(L65="x",F65*E65)+IF(L66="x",F66*E66)+IF(L67="x",F67*E67)+IF(L68="x",F68*E68)+IF(L69="x",F69*E69)+IF(L70="x",F70*E70)+IF(L71="x",F71*E71)</f>
        <v>37.735849056603776</v>
      </c>
      <c r="M73" s="205">
        <f>SUM(H73:L73)</f>
        <v>37.735849056603776</v>
      </c>
      <c r="N73" s="159"/>
      <c r="BI73" s="188"/>
      <c r="BJ73" s="188"/>
    </row>
    <row r="74" spans="1:62" ht="8.25" customHeight="1" x14ac:dyDescent="0.3">
      <c r="A74" s="158"/>
      <c r="B74" s="73"/>
      <c r="C74" s="73"/>
      <c r="D74" s="73"/>
      <c r="E74" s="73"/>
      <c r="F74" s="73"/>
      <c r="G74" s="73"/>
      <c r="H74" s="73"/>
      <c r="I74" s="73"/>
      <c r="J74" s="73"/>
      <c r="K74" s="73"/>
      <c r="L74" s="73"/>
      <c r="M74" s="73"/>
      <c r="N74" s="159"/>
    </row>
    <row r="75" spans="1:62" ht="18" customHeight="1" thickBot="1" x14ac:dyDescent="0.35">
      <c r="A75" s="158"/>
      <c r="B75" s="73"/>
      <c r="C75" s="73"/>
      <c r="D75" s="73"/>
      <c r="E75" s="73"/>
      <c r="F75" s="73"/>
      <c r="G75" s="73"/>
      <c r="H75" s="73"/>
      <c r="I75" s="73"/>
      <c r="J75" s="73"/>
      <c r="K75" s="73"/>
      <c r="L75" s="73"/>
      <c r="M75" s="73"/>
      <c r="N75" s="159"/>
    </row>
    <row r="76" spans="1:62" ht="15.75" customHeight="1" thickTop="1" thickBot="1" x14ac:dyDescent="0.35">
      <c r="A76" s="158"/>
      <c r="B76" s="376" t="s">
        <v>436</v>
      </c>
      <c r="C76" s="376"/>
      <c r="D76" s="206"/>
      <c r="E76" s="207"/>
      <c r="F76" s="206"/>
      <c r="G76" s="206"/>
      <c r="H76" s="208">
        <f>M32</f>
        <v>0</v>
      </c>
      <c r="I76" s="209"/>
      <c r="J76" s="210">
        <f>H76/60</f>
        <v>0</v>
      </c>
      <c r="K76" s="211"/>
      <c r="L76" s="73"/>
      <c r="M76" s="73"/>
      <c r="N76" s="159"/>
    </row>
    <row r="77" spans="1:62" ht="15.75" customHeight="1" thickTop="1" x14ac:dyDescent="0.3">
      <c r="A77" s="158"/>
      <c r="B77" s="73"/>
      <c r="C77" s="73"/>
      <c r="D77" s="73"/>
      <c r="E77" s="73"/>
      <c r="F77" s="65"/>
      <c r="G77" s="65"/>
      <c r="H77" s="73"/>
      <c r="I77" s="209"/>
      <c r="J77" s="209"/>
      <c r="K77" s="73"/>
      <c r="L77" s="73"/>
      <c r="M77" s="73"/>
      <c r="N77" s="159"/>
    </row>
    <row r="78" spans="1:62" ht="4.5" customHeight="1" x14ac:dyDescent="0.3">
      <c r="A78" s="377"/>
      <c r="B78" s="377"/>
      <c r="C78" s="377"/>
      <c r="D78" s="377"/>
      <c r="E78" s="377"/>
      <c r="F78" s="377"/>
      <c r="G78" s="377"/>
      <c r="H78" s="377"/>
      <c r="I78" s="377"/>
      <c r="J78" s="377"/>
      <c r="K78" s="377"/>
      <c r="L78" s="377"/>
      <c r="M78" s="377"/>
      <c r="N78" s="377"/>
    </row>
    <row r="79" spans="1:62" ht="19.5" customHeight="1" thickBot="1" x14ac:dyDescent="0.35">
      <c r="A79" s="158"/>
      <c r="B79" s="73"/>
      <c r="C79" s="73"/>
      <c r="D79" s="73"/>
      <c r="E79" s="73"/>
      <c r="F79" s="65"/>
      <c r="G79" s="65"/>
      <c r="H79" s="73"/>
      <c r="I79" s="209"/>
      <c r="J79" s="209"/>
      <c r="K79" s="73"/>
      <c r="L79" s="73"/>
      <c r="M79" s="73"/>
      <c r="N79" s="159"/>
    </row>
    <row r="80" spans="1:62" ht="15.75" customHeight="1" thickTop="1" thickBot="1" x14ac:dyDescent="0.35">
      <c r="A80" s="158"/>
      <c r="B80" s="212"/>
      <c r="C80" s="378" t="s">
        <v>437</v>
      </c>
      <c r="D80" s="378"/>
      <c r="E80" s="378"/>
      <c r="F80" s="378"/>
      <c r="G80" s="379"/>
      <c r="H80" s="208">
        <f>H76</f>
        <v>0</v>
      </c>
      <c r="I80" s="73"/>
      <c r="J80" s="73"/>
      <c r="K80" s="73"/>
      <c r="L80" s="73"/>
      <c r="M80" s="73"/>
      <c r="N80" s="159"/>
    </row>
    <row r="81" spans="1:62" ht="7.5" customHeight="1" thickTop="1" x14ac:dyDescent="0.3">
      <c r="A81" s="158"/>
      <c r="B81" s="212"/>
      <c r="C81" s="212"/>
      <c r="D81" s="206"/>
      <c r="E81" s="206"/>
      <c r="F81" s="206"/>
      <c r="G81" s="206"/>
      <c r="H81" s="73"/>
      <c r="I81" s="73"/>
      <c r="J81" s="73"/>
      <c r="K81" s="73"/>
      <c r="L81" s="73"/>
      <c r="M81" s="73"/>
      <c r="N81" s="159"/>
    </row>
    <row r="82" spans="1:62" ht="3.75" customHeight="1" thickBot="1" x14ac:dyDescent="0.35">
      <c r="A82" s="158"/>
      <c r="B82" s="212"/>
      <c r="C82" s="212"/>
      <c r="D82" s="73"/>
      <c r="E82" s="73"/>
      <c r="F82" s="65"/>
      <c r="G82" s="65"/>
      <c r="H82" s="73"/>
      <c r="I82" s="65"/>
      <c r="J82" s="73"/>
      <c r="K82" s="73"/>
      <c r="L82" s="73"/>
      <c r="M82" s="73"/>
      <c r="N82" s="159"/>
    </row>
    <row r="83" spans="1:62" ht="16.5" customHeight="1" thickTop="1" thickBot="1" x14ac:dyDescent="0.35">
      <c r="A83" s="158"/>
      <c r="B83" s="73" t="s">
        <v>438</v>
      </c>
      <c r="C83" s="378" t="s">
        <v>439</v>
      </c>
      <c r="D83" s="378"/>
      <c r="E83" s="378"/>
      <c r="F83" s="378"/>
      <c r="G83" s="379"/>
      <c r="H83" s="208">
        <f>M48</f>
        <v>2.2641509433962264</v>
      </c>
      <c r="I83" s="65"/>
      <c r="J83" s="210">
        <f>(H76+H83+H85)/100</f>
        <v>0.4</v>
      </c>
      <c r="K83" s="211" t="s">
        <v>440</v>
      </c>
      <c r="L83" s="210"/>
      <c r="M83" s="73"/>
      <c r="N83" s="159"/>
    </row>
    <row r="84" spans="1:62" ht="9.75" customHeight="1" thickTop="1" thickBot="1" x14ac:dyDescent="0.35">
      <c r="A84" s="158"/>
      <c r="B84" s="212"/>
      <c r="C84" s="212"/>
      <c r="D84" s="73"/>
      <c r="E84" s="73"/>
      <c r="F84" s="65"/>
      <c r="G84" s="65"/>
      <c r="H84" s="73"/>
      <c r="I84" s="209"/>
      <c r="J84" s="209"/>
      <c r="K84" s="73"/>
      <c r="L84" s="73"/>
      <c r="M84" s="73"/>
      <c r="N84" s="159"/>
    </row>
    <row r="85" spans="1:62" ht="15.75" customHeight="1" thickTop="1" thickBot="1" x14ac:dyDescent="0.35">
      <c r="A85" s="158"/>
      <c r="B85" s="212"/>
      <c r="C85" s="378" t="s">
        <v>441</v>
      </c>
      <c r="D85" s="378"/>
      <c r="E85" s="378"/>
      <c r="F85" s="378"/>
      <c r="G85" s="379"/>
      <c r="H85" s="208">
        <f>M73</f>
        <v>37.735849056603776</v>
      </c>
      <c r="I85" s="209"/>
      <c r="J85" s="209"/>
      <c r="K85" s="209"/>
      <c r="L85" s="209"/>
      <c r="M85" s="209"/>
      <c r="N85" s="159"/>
    </row>
    <row r="86" spans="1:62" ht="15.75" customHeight="1" thickTop="1" thickBot="1" x14ac:dyDescent="0.35">
      <c r="A86" s="213"/>
      <c r="B86" s="214"/>
      <c r="C86" s="214"/>
      <c r="D86" s="215"/>
      <c r="E86" s="215"/>
      <c r="F86" s="215"/>
      <c r="G86" s="215"/>
      <c r="H86" s="215"/>
      <c r="I86" s="216"/>
      <c r="J86" s="216"/>
      <c r="K86" s="215"/>
      <c r="L86" s="215"/>
      <c r="M86" s="215"/>
      <c r="N86" s="217"/>
    </row>
    <row r="87" spans="1:62" s="218" customFormat="1" ht="16.2" thickTop="1" x14ac:dyDescent="0.3">
      <c r="D87" s="219"/>
      <c r="E87" s="219"/>
      <c r="F87" s="219"/>
      <c r="G87" s="220"/>
      <c r="K87" s="221"/>
      <c r="BI87" s="188"/>
      <c r="BJ87" s="188"/>
    </row>
  </sheetData>
  <mergeCells count="44">
    <mergeCell ref="B2:M2"/>
    <mergeCell ref="B9:C9"/>
    <mergeCell ref="D9:I9"/>
    <mergeCell ref="J9:M9"/>
    <mergeCell ref="B12:C14"/>
    <mergeCell ref="D12:D15"/>
    <mergeCell ref="E12:E15"/>
    <mergeCell ref="F12:F15"/>
    <mergeCell ref="G12:G15"/>
    <mergeCell ref="H12:L12"/>
    <mergeCell ref="M12:M15"/>
    <mergeCell ref="O16:O18"/>
    <mergeCell ref="B31:C32"/>
    <mergeCell ref="E31:G31"/>
    <mergeCell ref="H31:L31"/>
    <mergeCell ref="E32:G32"/>
    <mergeCell ref="B33:M33"/>
    <mergeCell ref="B34:C35"/>
    <mergeCell ref="D34:D36"/>
    <mergeCell ref="E34:E36"/>
    <mergeCell ref="F34:F36"/>
    <mergeCell ref="G34:G36"/>
    <mergeCell ref="M34:M36"/>
    <mergeCell ref="B47:C48"/>
    <mergeCell ref="E47:G47"/>
    <mergeCell ref="H47:L47"/>
    <mergeCell ref="E48:G48"/>
    <mergeCell ref="B49:C51"/>
    <mergeCell ref="D49:D52"/>
    <mergeCell ref="E49:E52"/>
    <mergeCell ref="F49:F52"/>
    <mergeCell ref="G49:G52"/>
    <mergeCell ref="H49:L49"/>
    <mergeCell ref="M50:M52"/>
    <mergeCell ref="B72:C72"/>
    <mergeCell ref="E72:G72"/>
    <mergeCell ref="H72:L72"/>
    <mergeCell ref="B73:C73"/>
    <mergeCell ref="E73:G73"/>
    <mergeCell ref="B76:C76"/>
    <mergeCell ref="A78:N78"/>
    <mergeCell ref="C80:G80"/>
    <mergeCell ref="C83:G83"/>
    <mergeCell ref="C85:G85"/>
  </mergeCells>
  <conditionalFormatting sqref="H53:H54">
    <cfRule type="cellIs" dxfId="28" priority="25" stopIfTrue="1" operator="equal">
      <formula>"X"</formula>
    </cfRule>
  </conditionalFormatting>
  <conditionalFormatting sqref="K53:K54">
    <cfRule type="cellIs" dxfId="27" priority="26" stopIfTrue="1" operator="equal">
      <formula>"X"</formula>
    </cfRule>
  </conditionalFormatting>
  <conditionalFormatting sqref="I53:I54">
    <cfRule type="cellIs" dxfId="26" priority="27" stopIfTrue="1" operator="equal">
      <formula>"X"</formula>
    </cfRule>
  </conditionalFormatting>
  <conditionalFormatting sqref="J53:J54">
    <cfRule type="cellIs" dxfId="25" priority="28" stopIfTrue="1" operator="equal">
      <formula>"X"</formula>
    </cfRule>
  </conditionalFormatting>
  <conditionalFormatting sqref="L53:L54 M16:M30">
    <cfRule type="cellIs" dxfId="24" priority="29" stopIfTrue="1" operator="equal">
      <formula>"X"</formula>
    </cfRule>
  </conditionalFormatting>
  <conditionalFormatting sqref="H56:H57">
    <cfRule type="cellIs" dxfId="23" priority="21" stopIfTrue="1" operator="equal">
      <formula>"X"</formula>
    </cfRule>
  </conditionalFormatting>
  <conditionalFormatting sqref="K56:K57">
    <cfRule type="cellIs" dxfId="22" priority="22" stopIfTrue="1" operator="equal">
      <formula>"X"</formula>
    </cfRule>
  </conditionalFormatting>
  <conditionalFormatting sqref="I56:I57">
    <cfRule type="cellIs" dxfId="21" priority="23" stopIfTrue="1" operator="equal">
      <formula>"X"</formula>
    </cfRule>
  </conditionalFormatting>
  <conditionalFormatting sqref="J56:J57">
    <cfRule type="cellIs" dxfId="20" priority="24" stopIfTrue="1" operator="equal">
      <formula>"X"</formula>
    </cfRule>
  </conditionalFormatting>
  <conditionalFormatting sqref="H55">
    <cfRule type="cellIs" dxfId="19" priority="16" stopIfTrue="1" operator="equal">
      <formula>"X"</formula>
    </cfRule>
  </conditionalFormatting>
  <conditionalFormatting sqref="K55">
    <cfRule type="cellIs" dxfId="18" priority="17" stopIfTrue="1" operator="equal">
      <formula>"X"</formula>
    </cfRule>
  </conditionalFormatting>
  <conditionalFormatting sqref="I55">
    <cfRule type="cellIs" dxfId="17" priority="18" stopIfTrue="1" operator="equal">
      <formula>"X"</formula>
    </cfRule>
  </conditionalFormatting>
  <conditionalFormatting sqref="J55">
    <cfRule type="cellIs" dxfId="16" priority="19" stopIfTrue="1" operator="equal">
      <formula>"X"</formula>
    </cfRule>
  </conditionalFormatting>
  <conditionalFormatting sqref="L55:L71">
    <cfRule type="cellIs" dxfId="15" priority="20" stopIfTrue="1" operator="equal">
      <formula>"X"</formula>
    </cfRule>
  </conditionalFormatting>
  <conditionalFormatting sqref="H58:H71">
    <cfRule type="cellIs" dxfId="14" priority="12" stopIfTrue="1" operator="equal">
      <formula>"X"</formula>
    </cfRule>
  </conditionalFormatting>
  <conditionalFormatting sqref="K58:K71">
    <cfRule type="cellIs" dxfId="13" priority="13" stopIfTrue="1" operator="equal">
      <formula>"X"</formula>
    </cfRule>
  </conditionalFormatting>
  <conditionalFormatting sqref="I58:I71">
    <cfRule type="cellIs" dxfId="12" priority="14" stopIfTrue="1" operator="equal">
      <formula>"X"</formula>
    </cfRule>
  </conditionalFormatting>
  <conditionalFormatting sqref="J58:J71">
    <cfRule type="cellIs" dxfId="11" priority="15" stopIfTrue="1" operator="equal">
      <formula>"X"</formula>
    </cfRule>
  </conditionalFormatting>
  <conditionalFormatting sqref="H16:H30">
    <cfRule type="cellIs" dxfId="10" priority="8" stopIfTrue="1" operator="equal">
      <formula>"X"</formula>
    </cfRule>
  </conditionalFormatting>
  <conditionalFormatting sqref="K16:K30">
    <cfRule type="cellIs" dxfId="9" priority="9" stopIfTrue="1" operator="equal">
      <formula>"X"</formula>
    </cfRule>
  </conditionalFormatting>
  <conditionalFormatting sqref="I16:I30">
    <cfRule type="cellIs" dxfId="8" priority="10" stopIfTrue="1" operator="equal">
      <formula>"X"</formula>
    </cfRule>
  </conditionalFormatting>
  <conditionalFormatting sqref="J16:J30">
    <cfRule type="cellIs" dxfId="7" priority="11" stopIfTrue="1" operator="equal">
      <formula>"X"</formula>
    </cfRule>
  </conditionalFormatting>
  <conditionalFormatting sqref="L16:L30">
    <cfRule type="cellIs" dxfId="6" priority="7" stopIfTrue="1" operator="equal">
      <formula>"X"</formula>
    </cfRule>
  </conditionalFormatting>
  <conditionalFormatting sqref="M37:M46">
    <cfRule type="cellIs" dxfId="5" priority="6" stopIfTrue="1" operator="equal">
      <formula>"X"</formula>
    </cfRule>
  </conditionalFormatting>
  <conditionalFormatting sqref="H37:H46">
    <cfRule type="cellIs" dxfId="4" priority="2" stopIfTrue="1" operator="equal">
      <formula>"X"</formula>
    </cfRule>
  </conditionalFormatting>
  <conditionalFormatting sqref="K37:K46">
    <cfRule type="cellIs" dxfId="3" priority="3" stopIfTrue="1" operator="equal">
      <formula>"X"</formula>
    </cfRule>
  </conditionalFormatting>
  <conditionalFormatting sqref="I37:I46">
    <cfRule type="cellIs" dxfId="2" priority="4" stopIfTrue="1" operator="equal">
      <formula>"X"</formula>
    </cfRule>
  </conditionalFormatting>
  <conditionalFormatting sqref="J37:J46">
    <cfRule type="cellIs" dxfId="1" priority="5" stopIfTrue="1" operator="equal">
      <formula>"X"</formula>
    </cfRule>
  </conditionalFormatting>
  <conditionalFormatting sqref="L37:L46">
    <cfRule type="cellIs" dxfId="0" priority="1" stopIfTrue="1" operator="equal">
      <formula>"X"</formula>
    </cfRule>
  </conditionalFormatting>
  <pageMargins left="0.7" right="0.7" top="0.75" bottom="0.75" header="0.3" footer="0.3"/>
  <pageSetup paperSize="9" scale="6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zoomScale="80" zoomScaleNormal="80" zoomScaleSheetLayoutView="90" workbookViewId="0">
      <selection activeCell="F45" sqref="F45:I49"/>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Elenco!B3</f>
        <v>1</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
        <v>337</v>
      </c>
      <c r="F5" s="283"/>
      <c r="G5" s="283"/>
      <c r="H5" s="283"/>
      <c r="I5" s="283"/>
      <c r="J5" s="283"/>
      <c r="K5" s="268" t="s">
        <v>18</v>
      </c>
      <c r="L5" s="268"/>
      <c r="M5" s="268"/>
      <c r="N5" s="268"/>
      <c r="O5" s="268"/>
      <c r="P5" s="283" t="s">
        <v>345</v>
      </c>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hidden="1"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hidden="1" customHeight="1" thickTop="1" thickBot="1" x14ac:dyDescent="0.35">
      <c r="A7" s="268" t="s">
        <v>23</v>
      </c>
      <c r="B7" s="268"/>
      <c r="C7" s="268"/>
      <c r="D7" s="268"/>
      <c r="E7" s="284" t="s">
        <v>24</v>
      </c>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hidden="1" customHeight="1" thickTop="1" thickBot="1" x14ac:dyDescent="0.35">
      <c r="A8" s="268" t="s">
        <v>25</v>
      </c>
      <c r="B8" s="268"/>
      <c r="C8" s="268"/>
      <c r="D8" s="268"/>
      <c r="E8" s="284" t="s">
        <v>236</v>
      </c>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hidden="1"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hidden="1"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hidden="1"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t="str">
        <f>Elenco!E3</f>
        <v>Ciclo della Programmazione: corretta gestione e programmazione delle risorse finanziarie dell'ente al fine di garantire la qualità dei servizi svolti e il rispetto dei piani e dei programmi della politica</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59.25" customHeight="1" x14ac:dyDescent="0.3">
      <c r="A15" s="277"/>
      <c r="B15" s="278"/>
      <c r="C15" s="278"/>
      <c r="D15" s="279"/>
      <c r="E15" s="273" t="s">
        <v>239</v>
      </c>
      <c r="F15" s="274"/>
      <c r="G15" s="274"/>
      <c r="H15" s="274"/>
      <c r="I15" s="274"/>
      <c r="J15" s="274"/>
      <c r="K15" s="274"/>
      <c r="L15" s="274"/>
      <c r="M15" s="273" t="s">
        <v>237</v>
      </c>
      <c r="N15" s="274"/>
      <c r="O15" s="274"/>
      <c r="P15" s="274"/>
      <c r="Q15" s="274"/>
      <c r="R15" s="274"/>
      <c r="S15" s="274"/>
      <c r="T15" s="274"/>
      <c r="U15" s="273" t="s">
        <v>238</v>
      </c>
      <c r="V15" s="274"/>
      <c r="W15" s="274"/>
      <c r="X15" s="274"/>
      <c r="Y15" s="274"/>
      <c r="Z15" s="274"/>
      <c r="AA15" s="274"/>
      <c r="AB15" s="274"/>
      <c r="AC15" s="322" t="s">
        <v>463</v>
      </c>
      <c r="AD15" s="290"/>
      <c r="AE15" s="291"/>
      <c r="AF15" s="289"/>
      <c r="AG15" s="291"/>
      <c r="AH15" s="289"/>
      <c r="AI15" s="291"/>
      <c r="AJ15" s="22"/>
      <c r="AK15" s="22"/>
      <c r="AV15" s="22"/>
      <c r="AW15" s="22"/>
      <c r="AX15" s="22"/>
    </row>
    <row r="16" spans="1:60" s="23" customFormat="1" ht="56.25" customHeight="1" x14ac:dyDescent="0.3">
      <c r="A16" s="277"/>
      <c r="B16" s="278"/>
      <c r="C16" s="278"/>
      <c r="D16" s="279"/>
      <c r="E16" s="331" t="s">
        <v>240</v>
      </c>
      <c r="F16" s="332"/>
      <c r="G16" s="332"/>
      <c r="H16" s="332"/>
      <c r="I16" s="332"/>
      <c r="J16" s="332"/>
      <c r="K16" s="332"/>
      <c r="L16" s="333"/>
      <c r="M16" s="337" t="s">
        <v>241</v>
      </c>
      <c r="N16" s="332"/>
      <c r="O16" s="332"/>
      <c r="P16" s="332"/>
      <c r="Q16" s="332"/>
      <c r="R16" s="332"/>
      <c r="S16" s="332"/>
      <c r="T16" s="333"/>
      <c r="U16" s="273" t="s">
        <v>242</v>
      </c>
      <c r="V16" s="274"/>
      <c r="W16" s="274"/>
      <c r="X16" s="274"/>
      <c r="Y16" s="274"/>
      <c r="Z16" s="274"/>
      <c r="AA16" s="274"/>
      <c r="AB16" s="274"/>
      <c r="AC16" s="322">
        <v>0.6</v>
      </c>
      <c r="AD16" s="290"/>
      <c r="AE16" s="291"/>
      <c r="AF16" s="289"/>
      <c r="AG16" s="291"/>
      <c r="AH16" s="289"/>
      <c r="AI16" s="291"/>
      <c r="AJ16" s="22"/>
      <c r="AK16" s="22"/>
      <c r="AV16" s="22"/>
      <c r="AW16" s="22"/>
      <c r="AX16" s="22"/>
    </row>
    <row r="17" spans="1:50" s="23" customFormat="1" ht="45.75" customHeight="1" x14ac:dyDescent="0.3">
      <c r="A17" s="277"/>
      <c r="B17" s="278"/>
      <c r="C17" s="278"/>
      <c r="D17" s="279"/>
      <c r="E17" s="334"/>
      <c r="F17" s="335"/>
      <c r="G17" s="335"/>
      <c r="H17" s="335"/>
      <c r="I17" s="335"/>
      <c r="J17" s="335"/>
      <c r="K17" s="335"/>
      <c r="L17" s="336"/>
      <c r="M17" s="338"/>
      <c r="N17" s="335"/>
      <c r="O17" s="335"/>
      <c r="P17" s="335"/>
      <c r="Q17" s="335"/>
      <c r="R17" s="335"/>
      <c r="S17" s="335"/>
      <c r="T17" s="336"/>
      <c r="U17" s="273" t="s">
        <v>243</v>
      </c>
      <c r="V17" s="274"/>
      <c r="W17" s="274"/>
      <c r="X17" s="274"/>
      <c r="Y17" s="274"/>
      <c r="Z17" s="274"/>
      <c r="AA17" s="274"/>
      <c r="AB17" s="274"/>
      <c r="AC17" s="322">
        <v>0.4</v>
      </c>
      <c r="AD17" s="290"/>
      <c r="AE17" s="291"/>
      <c r="AF17" s="289"/>
      <c r="AG17" s="291"/>
      <c r="AH17" s="289"/>
      <c r="AI17" s="291"/>
      <c r="AJ17" s="22"/>
      <c r="AK17" s="22"/>
      <c r="AV17" s="22"/>
      <c r="AW17" s="22"/>
      <c r="AX17" s="22"/>
    </row>
    <row r="18" spans="1:50" s="23" customFormat="1" ht="82.5" customHeight="1" x14ac:dyDescent="0.3">
      <c r="A18" s="277"/>
      <c r="B18" s="278"/>
      <c r="C18" s="278"/>
      <c r="D18" s="279"/>
      <c r="E18" s="273" t="s">
        <v>466</v>
      </c>
      <c r="F18" s="274"/>
      <c r="G18" s="274"/>
      <c r="H18" s="274"/>
      <c r="I18" s="274"/>
      <c r="J18" s="274"/>
      <c r="K18" s="274"/>
      <c r="L18" s="274"/>
      <c r="M18" s="273" t="s">
        <v>465</v>
      </c>
      <c r="N18" s="274"/>
      <c r="O18" s="274"/>
      <c r="P18" s="274"/>
      <c r="Q18" s="274"/>
      <c r="R18" s="274"/>
      <c r="S18" s="274"/>
      <c r="T18" s="274"/>
      <c r="U18" s="273" t="s">
        <v>464</v>
      </c>
      <c r="V18" s="274"/>
      <c r="W18" s="274"/>
      <c r="X18" s="274"/>
      <c r="Y18" s="274"/>
      <c r="Z18" s="274"/>
      <c r="AA18" s="274"/>
      <c r="AB18" s="274"/>
      <c r="AC18" s="289" t="s">
        <v>467</v>
      </c>
      <c r="AD18" s="290"/>
      <c r="AE18" s="291"/>
      <c r="AF18" s="289"/>
      <c r="AG18" s="291"/>
      <c r="AH18" s="289"/>
      <c r="AI18" s="291"/>
      <c r="AJ18" s="22"/>
      <c r="AK18" s="22"/>
      <c r="AV18" s="22"/>
      <c r="AW18" s="22"/>
      <c r="AX18" s="22"/>
    </row>
    <row r="19" spans="1:50" s="23" customFormat="1" ht="151.5" hidden="1" customHeight="1" x14ac:dyDescent="0.3">
      <c r="A19" s="277"/>
      <c r="B19" s="278"/>
      <c r="C19" s="278"/>
      <c r="D19" s="279"/>
      <c r="E19" s="292" t="s">
        <v>244</v>
      </c>
      <c r="F19" s="293"/>
      <c r="G19" s="293"/>
      <c r="H19" s="293"/>
      <c r="I19" s="293"/>
      <c r="J19" s="293"/>
      <c r="K19" s="293"/>
      <c r="L19" s="293"/>
      <c r="M19" s="292" t="s">
        <v>245</v>
      </c>
      <c r="N19" s="293"/>
      <c r="O19" s="293"/>
      <c r="P19" s="293"/>
      <c r="Q19" s="293"/>
      <c r="R19" s="293"/>
      <c r="S19" s="293"/>
      <c r="T19" s="293"/>
      <c r="U19" s="292" t="s">
        <v>246</v>
      </c>
      <c r="V19" s="293"/>
      <c r="W19" s="293"/>
      <c r="X19" s="293"/>
      <c r="Y19" s="293"/>
      <c r="Z19" s="293"/>
      <c r="AA19" s="293"/>
      <c r="AB19" s="293"/>
      <c r="AC19" s="289">
        <v>30</v>
      </c>
      <c r="AD19" s="290"/>
      <c r="AE19" s="291"/>
      <c r="AF19" s="289"/>
      <c r="AG19" s="291"/>
      <c r="AH19" s="289"/>
      <c r="AI19" s="291"/>
      <c r="AJ19" s="22"/>
      <c r="AK19" s="22"/>
      <c r="AV19" s="22"/>
      <c r="AW19" s="22"/>
      <c r="AX19" s="22"/>
    </row>
    <row r="20" spans="1:50" s="23" customFormat="1" ht="100.5" customHeight="1" thickBot="1" x14ac:dyDescent="0.35">
      <c r="A20" s="277"/>
      <c r="B20" s="278"/>
      <c r="C20" s="278"/>
      <c r="D20" s="279"/>
      <c r="E20" s="294" t="s">
        <v>244</v>
      </c>
      <c r="F20" s="295"/>
      <c r="G20" s="295"/>
      <c r="H20" s="295"/>
      <c r="I20" s="295"/>
      <c r="J20" s="295"/>
      <c r="K20" s="295"/>
      <c r="L20" s="295"/>
      <c r="M20" s="294" t="s">
        <v>248</v>
      </c>
      <c r="N20" s="295"/>
      <c r="O20" s="295"/>
      <c r="P20" s="295"/>
      <c r="Q20" s="295"/>
      <c r="R20" s="295"/>
      <c r="S20" s="295"/>
      <c r="T20" s="295"/>
      <c r="U20" s="294" t="s">
        <v>249</v>
      </c>
      <c r="V20" s="295"/>
      <c r="W20" s="295"/>
      <c r="X20" s="295"/>
      <c r="Y20" s="295"/>
      <c r="Z20" s="295"/>
      <c r="AA20" s="295"/>
      <c r="AB20" s="295"/>
      <c r="AC20" s="289" t="s">
        <v>247</v>
      </c>
      <c r="AD20" s="290"/>
      <c r="AE20" s="291"/>
      <c r="AF20" s="289"/>
      <c r="AG20" s="291"/>
      <c r="AH20" s="289"/>
      <c r="AI20" s="291"/>
      <c r="AJ20" s="22"/>
      <c r="AK20" s="22"/>
      <c r="AV20" s="22"/>
      <c r="AW20" s="22"/>
      <c r="AX20" s="22"/>
    </row>
    <row r="21" spans="1:50" s="23" customFormat="1" ht="67.5" hidden="1" customHeight="1" thickBot="1" x14ac:dyDescent="0.35">
      <c r="A21" s="277"/>
      <c r="B21" s="278"/>
      <c r="C21" s="278"/>
      <c r="D21" s="279"/>
      <c r="E21" s="273" t="s">
        <v>308</v>
      </c>
      <c r="F21" s="274"/>
      <c r="G21" s="274"/>
      <c r="H21" s="274"/>
      <c r="I21" s="274"/>
      <c r="J21" s="274"/>
      <c r="K21" s="274"/>
      <c r="L21" s="274"/>
      <c r="M21" s="273" t="s">
        <v>309</v>
      </c>
      <c r="N21" s="274"/>
      <c r="O21" s="274"/>
      <c r="P21" s="274"/>
      <c r="Q21" s="274"/>
      <c r="R21" s="274"/>
      <c r="S21" s="274"/>
      <c r="T21" s="274"/>
      <c r="U21" s="273" t="s">
        <v>310</v>
      </c>
      <c r="V21" s="274"/>
      <c r="W21" s="274"/>
      <c r="X21" s="274"/>
      <c r="Y21" s="274"/>
      <c r="Z21" s="274"/>
      <c r="AA21" s="274"/>
      <c r="AB21" s="274"/>
      <c r="AC21" s="322">
        <v>0.8</v>
      </c>
      <c r="AD21" s="290"/>
      <c r="AE21" s="291"/>
      <c r="AF21" s="289"/>
      <c r="AG21" s="291"/>
      <c r="AH21" s="289"/>
      <c r="AI21" s="291"/>
      <c r="AJ21" s="22"/>
      <c r="AK21" s="22"/>
      <c r="AV21" s="22"/>
      <c r="AW21" s="22"/>
      <c r="AX21" s="22"/>
    </row>
    <row r="22" spans="1:50" s="23" customFormat="1" ht="15.6" hidden="1" x14ac:dyDescent="0.3">
      <c r="A22" s="277"/>
      <c r="B22" s="278"/>
      <c r="C22" s="278"/>
      <c r="D22" s="279"/>
      <c r="E22" s="85"/>
      <c r="F22" s="86"/>
      <c r="G22" s="86"/>
      <c r="H22" s="86"/>
      <c r="I22" s="86"/>
      <c r="J22" s="86"/>
      <c r="K22" s="86"/>
      <c r="L22" s="86"/>
      <c r="M22" s="85"/>
      <c r="N22" s="86"/>
      <c r="O22" s="86"/>
      <c r="P22" s="86"/>
      <c r="Q22" s="86"/>
      <c r="R22" s="86"/>
      <c r="S22" s="86"/>
      <c r="T22" s="86"/>
      <c r="U22" s="85"/>
      <c r="V22" s="86"/>
      <c r="W22" s="86"/>
      <c r="X22" s="86"/>
      <c r="Y22" s="86"/>
      <c r="Z22" s="86"/>
      <c r="AA22" s="86"/>
      <c r="AB22" s="86"/>
      <c r="AC22" s="82"/>
      <c r="AD22" s="83"/>
      <c r="AE22" s="84"/>
      <c r="AF22" s="82"/>
      <c r="AG22" s="84"/>
      <c r="AH22" s="82"/>
      <c r="AI22" s="84"/>
      <c r="AJ22" s="22"/>
      <c r="AK22" s="22"/>
      <c r="AV22" s="22"/>
      <c r="AW22" s="22"/>
      <c r="AX22" s="22"/>
    </row>
    <row r="23" spans="1:50" s="23" customFormat="1" ht="15.6" hidden="1" x14ac:dyDescent="0.3">
      <c r="A23" s="277"/>
      <c r="B23" s="278"/>
      <c r="C23" s="278"/>
      <c r="D23" s="279"/>
      <c r="E23" s="85"/>
      <c r="F23" s="86"/>
      <c r="G23" s="86"/>
      <c r="H23" s="86"/>
      <c r="I23" s="86"/>
      <c r="J23" s="86"/>
      <c r="K23" s="86"/>
      <c r="L23" s="86"/>
      <c r="M23" s="85"/>
      <c r="N23" s="86"/>
      <c r="O23" s="86"/>
      <c r="P23" s="86"/>
      <c r="Q23" s="86"/>
      <c r="R23" s="86"/>
      <c r="S23" s="86"/>
      <c r="T23" s="86"/>
      <c r="U23" s="85"/>
      <c r="V23" s="86"/>
      <c r="W23" s="86"/>
      <c r="X23" s="86"/>
      <c r="Y23" s="86"/>
      <c r="Z23" s="86"/>
      <c r="AA23" s="86"/>
      <c r="AB23" s="86"/>
      <c r="AC23" s="82"/>
      <c r="AD23" s="83"/>
      <c r="AE23" s="84"/>
      <c r="AF23" s="82"/>
      <c r="AG23" s="84"/>
      <c r="AH23" s="82"/>
      <c r="AI23" s="84"/>
      <c r="AJ23" s="22"/>
      <c r="AK23" s="22"/>
      <c r="AV23" s="22"/>
      <c r="AW23" s="22"/>
      <c r="AX23" s="22"/>
    </row>
    <row r="24" spans="1:50" s="23" customFormat="1" ht="15.6" hidden="1" x14ac:dyDescent="0.3">
      <c r="A24" s="277"/>
      <c r="B24" s="278"/>
      <c r="C24" s="278"/>
      <c r="D24" s="279"/>
      <c r="E24" s="85"/>
      <c r="F24" s="86"/>
      <c r="G24" s="86"/>
      <c r="H24" s="86"/>
      <c r="I24" s="86"/>
      <c r="J24" s="86"/>
      <c r="K24" s="86"/>
      <c r="L24" s="86"/>
      <c r="M24" s="85"/>
      <c r="N24" s="86"/>
      <c r="O24" s="86"/>
      <c r="P24" s="86"/>
      <c r="Q24" s="86"/>
      <c r="R24" s="86"/>
      <c r="S24" s="86"/>
      <c r="T24" s="86"/>
      <c r="U24" s="85"/>
      <c r="V24" s="86"/>
      <c r="W24" s="86"/>
      <c r="X24" s="86"/>
      <c r="Y24" s="86"/>
      <c r="Z24" s="86"/>
      <c r="AA24" s="86"/>
      <c r="AB24" s="86"/>
      <c r="AC24" s="82"/>
      <c r="AD24" s="83"/>
      <c r="AE24" s="84"/>
      <c r="AF24" s="82"/>
      <c r="AG24" s="84"/>
      <c r="AH24" s="82"/>
      <c r="AI24" s="84"/>
      <c r="AJ24" s="22"/>
      <c r="AK24" s="22"/>
      <c r="AV24" s="22"/>
      <c r="AW24" s="22"/>
      <c r="AX24" s="22"/>
    </row>
    <row r="25" spans="1:50" s="23" customFormat="1" ht="15.6" hidden="1" x14ac:dyDescent="0.3">
      <c r="A25" s="277"/>
      <c r="B25" s="278"/>
      <c r="C25" s="278"/>
      <c r="D25" s="279"/>
      <c r="E25" s="85"/>
      <c r="F25" s="86"/>
      <c r="G25" s="86"/>
      <c r="H25" s="86"/>
      <c r="I25" s="86"/>
      <c r="J25" s="86"/>
      <c r="K25" s="86"/>
      <c r="L25" s="86"/>
      <c r="M25" s="85"/>
      <c r="N25" s="86"/>
      <c r="O25" s="86"/>
      <c r="P25" s="86"/>
      <c r="Q25" s="86"/>
      <c r="R25" s="86"/>
      <c r="S25" s="86"/>
      <c r="T25" s="86"/>
      <c r="U25" s="85"/>
      <c r="V25" s="86"/>
      <c r="W25" s="86"/>
      <c r="X25" s="86"/>
      <c r="Y25" s="86"/>
      <c r="Z25" s="86"/>
      <c r="AA25" s="86"/>
      <c r="AB25" s="86"/>
      <c r="AC25" s="82"/>
      <c r="AD25" s="83"/>
      <c r="AE25" s="84"/>
      <c r="AF25" s="82"/>
      <c r="AG25" s="84"/>
      <c r="AH25" s="82"/>
      <c r="AI25" s="84"/>
      <c r="AJ25" s="22"/>
      <c r="AK25" s="22"/>
      <c r="AV25" s="22"/>
      <c r="AW25" s="22"/>
      <c r="AX25" s="22"/>
    </row>
    <row r="26" spans="1:50" s="23" customFormat="1" ht="15.6" hidden="1" x14ac:dyDescent="0.3">
      <c r="A26" s="277"/>
      <c r="B26" s="278"/>
      <c r="C26" s="278"/>
      <c r="D26" s="279"/>
      <c r="E26" s="85"/>
      <c r="F26" s="86"/>
      <c r="G26" s="86"/>
      <c r="H26" s="86"/>
      <c r="I26" s="86"/>
      <c r="J26" s="86"/>
      <c r="K26" s="86"/>
      <c r="L26" s="86"/>
      <c r="M26" s="85"/>
      <c r="N26" s="86"/>
      <c r="O26" s="86"/>
      <c r="P26" s="86"/>
      <c r="Q26" s="86"/>
      <c r="R26" s="86"/>
      <c r="S26" s="86"/>
      <c r="T26" s="86"/>
      <c r="U26" s="85"/>
      <c r="V26" s="86"/>
      <c r="W26" s="86"/>
      <c r="X26" s="86"/>
      <c r="Y26" s="86"/>
      <c r="Z26" s="86"/>
      <c r="AA26" s="86"/>
      <c r="AB26" s="86"/>
      <c r="AC26" s="82"/>
      <c r="AD26" s="83"/>
      <c r="AE26" s="84"/>
      <c r="AF26" s="82"/>
      <c r="AG26" s="84"/>
      <c r="AH26" s="82"/>
      <c r="AI26" s="84"/>
      <c r="AJ26" s="22"/>
      <c r="AK26" s="22"/>
      <c r="AV26" s="22"/>
      <c r="AW26" s="22"/>
      <c r="AX26" s="22"/>
    </row>
    <row r="27" spans="1:50" s="23" customFormat="1" ht="15.6" hidden="1" x14ac:dyDescent="0.3">
      <c r="A27" s="277"/>
      <c r="B27" s="278"/>
      <c r="C27" s="278"/>
      <c r="D27" s="279"/>
      <c r="E27" s="85"/>
      <c r="F27" s="86"/>
      <c r="G27" s="86"/>
      <c r="H27" s="86"/>
      <c r="I27" s="86"/>
      <c r="J27" s="86"/>
      <c r="K27" s="86"/>
      <c r="L27" s="86"/>
      <c r="M27" s="85"/>
      <c r="N27" s="86"/>
      <c r="O27" s="86"/>
      <c r="P27" s="86"/>
      <c r="Q27" s="86"/>
      <c r="R27" s="86"/>
      <c r="S27" s="86"/>
      <c r="T27" s="86"/>
      <c r="U27" s="85"/>
      <c r="V27" s="86"/>
      <c r="W27" s="86"/>
      <c r="X27" s="86"/>
      <c r="Y27" s="86"/>
      <c r="Z27" s="86"/>
      <c r="AA27" s="86"/>
      <c r="AB27" s="86"/>
      <c r="AC27" s="82"/>
      <c r="AD27" s="83"/>
      <c r="AE27" s="84"/>
      <c r="AF27" s="82"/>
      <c r="AG27" s="84"/>
      <c r="AH27" s="82"/>
      <c r="AI27" s="84"/>
      <c r="AJ27" s="22"/>
      <c r="AK27" s="22"/>
      <c r="AV27" s="22"/>
      <c r="AW27" s="22"/>
      <c r="AX27" s="22"/>
    </row>
    <row r="28" spans="1:50" s="23" customFormat="1" ht="16.2" hidden="1" thickBot="1" x14ac:dyDescent="0.35">
      <c r="A28" s="280"/>
      <c r="B28" s="281"/>
      <c r="C28" s="281"/>
      <c r="D28" s="282"/>
      <c r="E28" s="273"/>
      <c r="F28" s="274"/>
      <c r="G28" s="274"/>
      <c r="H28" s="274"/>
      <c r="I28" s="274"/>
      <c r="J28" s="274"/>
      <c r="K28" s="274"/>
      <c r="L28" s="274"/>
      <c r="M28" s="273"/>
      <c r="N28" s="274"/>
      <c r="O28" s="274"/>
      <c r="P28" s="274"/>
      <c r="Q28" s="274"/>
      <c r="R28" s="274"/>
      <c r="S28" s="274"/>
      <c r="T28" s="274"/>
      <c r="U28" s="273"/>
      <c r="V28" s="274"/>
      <c r="W28" s="274"/>
      <c r="X28" s="274"/>
      <c r="Y28" s="274"/>
      <c r="Z28" s="274"/>
      <c r="AA28" s="274"/>
      <c r="AB28" s="274"/>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18</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t="s">
        <v>62</v>
      </c>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t="s">
        <v>62</v>
      </c>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t="s">
        <v>62</v>
      </c>
      <c r="J33" s="287"/>
      <c r="K33" s="287"/>
      <c r="L33" s="287"/>
      <c r="M33" s="288"/>
      <c r="N33" s="286"/>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t="s">
        <v>62</v>
      </c>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hidden="1"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t="s">
        <v>337</v>
      </c>
      <c r="B39" s="313"/>
      <c r="C39" s="313"/>
      <c r="D39" s="313"/>
      <c r="E39" s="313"/>
      <c r="F39" s="314">
        <v>0.6</v>
      </c>
      <c r="G39" s="314"/>
      <c r="H39" s="314"/>
      <c r="I39" s="314"/>
      <c r="J39" s="313">
        <f>F39*$X$30</f>
        <v>10.799999999999999</v>
      </c>
      <c r="K39" s="313"/>
      <c r="L39" s="313"/>
      <c r="M39" s="313"/>
      <c r="N39" s="313" t="s">
        <v>315</v>
      </c>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t="s">
        <v>316</v>
      </c>
      <c r="B45" s="313"/>
      <c r="C45" s="313"/>
      <c r="D45" s="313"/>
      <c r="E45" s="313"/>
      <c r="F45" s="314">
        <v>0.4</v>
      </c>
      <c r="G45" s="314"/>
      <c r="H45" s="314"/>
      <c r="I45" s="314"/>
      <c r="J45" s="313">
        <f>F45*$X$30</f>
        <v>7.2</v>
      </c>
      <c r="K45" s="313"/>
      <c r="L45" s="313"/>
      <c r="M45" s="313"/>
      <c r="N45" s="313" t="s">
        <v>317</v>
      </c>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hidden="1" thickTop="1" thickBot="1" x14ac:dyDescent="0.35">
      <c r="A51" s="313" t="s">
        <v>326</v>
      </c>
      <c r="B51" s="313"/>
      <c r="C51" s="313"/>
      <c r="D51" s="313"/>
      <c r="E51" s="313"/>
      <c r="F51" s="314"/>
      <c r="G51" s="314"/>
      <c r="H51" s="314"/>
      <c r="I51" s="314"/>
      <c r="J51" s="313">
        <f>F51*$X$30</f>
        <v>0</v>
      </c>
      <c r="K51" s="313"/>
      <c r="L51" s="313"/>
      <c r="M51" s="313"/>
      <c r="N51" s="313" t="s">
        <v>318</v>
      </c>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hidden="1"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hidden="1"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hidden="1"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hidden="1"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hidden="1"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hidden="1" thickTop="1" thickBot="1" x14ac:dyDescent="0.35">
      <c r="A57" s="313"/>
      <c r="B57" s="313"/>
      <c r="C57" s="313"/>
      <c r="D57" s="313"/>
      <c r="E57" s="313"/>
      <c r="F57" s="314"/>
      <c r="G57" s="314"/>
      <c r="H57" s="314"/>
      <c r="I57" s="314"/>
      <c r="J57" s="313">
        <f>F57*$X$30</f>
        <v>0</v>
      </c>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hidden="1"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hidden="1"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hidden="1"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hidden="1"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hidden="1"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hidden="1"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hidden="1"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hidden="1"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hidden="1"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hidden="1"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hidden="1"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4">
    <mergeCell ref="U16:AB16"/>
    <mergeCell ref="AF28:AG28"/>
    <mergeCell ref="AH21:AI21"/>
    <mergeCell ref="E16:L17"/>
    <mergeCell ref="M16:T17"/>
    <mergeCell ref="U19:AB19"/>
    <mergeCell ref="AC19:AE19"/>
    <mergeCell ref="AC16:AE16"/>
    <mergeCell ref="AF16:AG16"/>
    <mergeCell ref="AH16:AI16"/>
    <mergeCell ref="U17:AB17"/>
    <mergeCell ref="E21:L21"/>
    <mergeCell ref="M19:T19"/>
    <mergeCell ref="AC20:AE20"/>
    <mergeCell ref="AF20:AG20"/>
    <mergeCell ref="AH20:AI20"/>
    <mergeCell ref="E28:L28"/>
    <mergeCell ref="M28:T28"/>
    <mergeCell ref="U28:AB28"/>
    <mergeCell ref="AC28:AE28"/>
    <mergeCell ref="AF21:AG21"/>
    <mergeCell ref="M21:T21"/>
    <mergeCell ref="U21:AB21"/>
    <mergeCell ref="AC21:AE21"/>
    <mergeCell ref="B154:N154"/>
    <mergeCell ref="B155:N155"/>
    <mergeCell ref="AC17:AE17"/>
    <mergeCell ref="AF17:AG17"/>
    <mergeCell ref="AH17:AI17"/>
    <mergeCell ref="AC15:AE15"/>
    <mergeCell ref="AF15:AG15"/>
    <mergeCell ref="AH15:AI15"/>
    <mergeCell ref="AF19:AG19"/>
    <mergeCell ref="AH19:AI19"/>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48:AE48"/>
    <mergeCell ref="AF48:AI48"/>
    <mergeCell ref="X49:AE49"/>
    <mergeCell ref="AF49:AI49"/>
    <mergeCell ref="X50:AE50"/>
    <mergeCell ref="AF50:AI50"/>
    <mergeCell ref="X51:AE51"/>
    <mergeCell ref="AF51:AI51"/>
    <mergeCell ref="A45:E49"/>
    <mergeCell ref="F45:I49"/>
    <mergeCell ref="J45:M49"/>
    <mergeCell ref="N45:W49"/>
    <mergeCell ref="A50:E50"/>
    <mergeCell ref="F50:I50"/>
    <mergeCell ref="J50:M50"/>
    <mergeCell ref="N50:W50"/>
    <mergeCell ref="X47:AE47"/>
    <mergeCell ref="AF47:AI47"/>
    <mergeCell ref="A44:E44"/>
    <mergeCell ref="F44:I44"/>
    <mergeCell ref="J44:M44"/>
    <mergeCell ref="N44:W44"/>
    <mergeCell ref="X44:AE44"/>
    <mergeCell ref="AF44:AI44"/>
    <mergeCell ref="A39:E43"/>
    <mergeCell ref="AF39:AI39"/>
    <mergeCell ref="X40:AE40"/>
    <mergeCell ref="AF40:AI40"/>
    <mergeCell ref="X41:AE41"/>
    <mergeCell ref="AF41:AI41"/>
    <mergeCell ref="F39:I43"/>
    <mergeCell ref="J39:M43"/>
    <mergeCell ref="N39:W43"/>
    <mergeCell ref="X39:AE39"/>
    <mergeCell ref="X43:AE43"/>
    <mergeCell ref="AF37:AI37"/>
    <mergeCell ref="X29:AI29"/>
    <mergeCell ref="X42:AE42"/>
    <mergeCell ref="AF42:AI42"/>
    <mergeCell ref="X45:AE45"/>
    <mergeCell ref="AF45:AI45"/>
    <mergeCell ref="X46:AE46"/>
    <mergeCell ref="AF46:AI46"/>
    <mergeCell ref="AF43:AI43"/>
    <mergeCell ref="A38:E38"/>
    <mergeCell ref="F38:I38"/>
    <mergeCell ref="J38:M38"/>
    <mergeCell ref="N38:W38"/>
    <mergeCell ref="X38:AE38"/>
    <mergeCell ref="AF38:AI38"/>
    <mergeCell ref="A37:W37"/>
    <mergeCell ref="AF35:AI35"/>
    <mergeCell ref="E33:H33"/>
    <mergeCell ref="I33:M33"/>
    <mergeCell ref="N33:R33"/>
    <mergeCell ref="S33:W33"/>
    <mergeCell ref="E34:H34"/>
    <mergeCell ref="I34:M34"/>
    <mergeCell ref="N34:R34"/>
    <mergeCell ref="S34:W34"/>
    <mergeCell ref="A29:D34"/>
    <mergeCell ref="X37:AE37"/>
    <mergeCell ref="A36:AI36"/>
    <mergeCell ref="A35:D35"/>
    <mergeCell ref="E35:M35"/>
    <mergeCell ref="N35:R35"/>
    <mergeCell ref="S35:W35"/>
    <mergeCell ref="X35:AE35"/>
    <mergeCell ref="BA5:BH5"/>
    <mergeCell ref="A6:D6"/>
    <mergeCell ref="E6:AI6"/>
    <mergeCell ref="A7:D7"/>
    <mergeCell ref="E7:AI7"/>
    <mergeCell ref="A5:D5"/>
    <mergeCell ref="E5:J5"/>
    <mergeCell ref="K5:O5"/>
    <mergeCell ref="P5:W5"/>
    <mergeCell ref="X5:AB5"/>
    <mergeCell ref="I30:M30"/>
    <mergeCell ref="N30:R30"/>
    <mergeCell ref="S30:W30"/>
    <mergeCell ref="X30:AI34"/>
    <mergeCell ref="U14:AB14"/>
    <mergeCell ref="AC14:AE14"/>
    <mergeCell ref="AF14:AG14"/>
    <mergeCell ref="AH14:AI14"/>
    <mergeCell ref="E14:L14"/>
    <mergeCell ref="M14:T14"/>
    <mergeCell ref="E32:H32"/>
    <mergeCell ref="I32:M32"/>
    <mergeCell ref="E31:H31"/>
    <mergeCell ref="I31:M31"/>
    <mergeCell ref="N31:R31"/>
    <mergeCell ref="S31:W31"/>
    <mergeCell ref="E29:H30"/>
    <mergeCell ref="I29:W29"/>
    <mergeCell ref="N32:R32"/>
    <mergeCell ref="S32:W32"/>
    <mergeCell ref="AH28:AI28"/>
    <mergeCell ref="E18:L18"/>
    <mergeCell ref="M18:T18"/>
    <mergeCell ref="U18:AB18"/>
    <mergeCell ref="A1:AG1"/>
    <mergeCell ref="A2:AI2"/>
    <mergeCell ref="A3:AG3"/>
    <mergeCell ref="A4:R4"/>
    <mergeCell ref="S4:AI4"/>
    <mergeCell ref="E15:L15"/>
    <mergeCell ref="M15:T15"/>
    <mergeCell ref="U15:AB15"/>
    <mergeCell ref="A14:D28"/>
    <mergeCell ref="A8:D8"/>
    <mergeCell ref="AC5:AI5"/>
    <mergeCell ref="E8:AI8"/>
    <mergeCell ref="A9:AI10"/>
    <mergeCell ref="A11:AI11"/>
    <mergeCell ref="A12:AI12"/>
    <mergeCell ref="A13:D13"/>
    <mergeCell ref="E13:AI13"/>
    <mergeCell ref="AC18:AE18"/>
    <mergeCell ref="AF18:AG18"/>
    <mergeCell ref="AH18:AI18"/>
    <mergeCell ref="E19:L19"/>
    <mergeCell ref="E20:L20"/>
    <mergeCell ref="M20:T20"/>
    <mergeCell ref="U20:AB20"/>
  </mergeCells>
  <phoneticPr fontId="0" type="noConversion"/>
  <dataValidations count="3">
    <dataValidation type="list" allowBlank="1" showInputMessage="1" showErrorMessage="1" sqref="A3">
      <formula1>$A$126:$A$127</formula1>
    </dataValidation>
    <dataValidation type="list" allowBlank="1" showInputMessage="1" showErrorMessage="1" sqref="E8">
      <formula1>$B$156:$B$218</formula1>
    </dataValidation>
    <dataValidation type="list" allowBlank="1" showInputMessage="1" showErrorMessage="1" sqref="E7">
      <formula1>$B$131:$B$153</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77" fitToHeight="0" orientation="landscape" horizontalDpi="300" verticalDpi="300" r:id="rId1"/>
  <headerFooter>
    <oddFooter>Pagina &amp;P</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3"/>
  <sheetViews>
    <sheetView zoomScale="73" zoomScaleNormal="73" workbookViewId="0">
      <pane ySplit="13" topLeftCell="A14" activePane="bottomLeft" state="frozen"/>
      <selection pane="bottomLeft" activeCell="B14" sqref="B14"/>
    </sheetView>
  </sheetViews>
  <sheetFormatPr defaultColWidth="8.88671875" defaultRowHeight="15.6" x14ac:dyDescent="0.3"/>
  <cols>
    <col min="1" max="1" width="1.33203125" style="62" customWidth="1"/>
    <col min="2" max="2" width="64.33203125" style="62" customWidth="1"/>
    <col min="3" max="3" width="78.6640625" style="62" customWidth="1"/>
    <col min="4" max="6" width="10.109375" style="80" customWidth="1"/>
    <col min="7" max="7" width="10.109375" style="81" customWidth="1"/>
    <col min="8" max="8" width="12.109375" style="62" customWidth="1"/>
    <col min="9" max="9" width="4.33203125" style="62" customWidth="1"/>
    <col min="10" max="10" width="10.109375" style="62" customWidth="1"/>
    <col min="11" max="11" width="4.44140625" style="62" customWidth="1"/>
    <col min="12" max="14" width="10.109375" style="62" customWidth="1"/>
    <col min="15" max="15" width="1.44140625" style="62" hidden="1" customWidth="1"/>
    <col min="16" max="16" width="18.88671875" style="62" customWidth="1"/>
    <col min="17" max="29" width="8" style="62" customWidth="1"/>
    <col min="30" max="33" width="9.33203125" style="62" customWidth="1"/>
    <col min="34" max="61" width="8.88671875" style="62"/>
    <col min="62" max="62" width="64" customWidth="1"/>
    <col min="63" max="63" width="97.88671875" customWidth="1"/>
    <col min="64" max="16384" width="8.88671875" style="62"/>
  </cols>
  <sheetData>
    <row r="1" spans="1:63" ht="8.25" customHeight="1" thickBot="1" x14ac:dyDescent="0.35">
      <c r="A1" s="60"/>
      <c r="B1" s="237"/>
      <c r="C1" s="238"/>
      <c r="D1" s="239"/>
      <c r="E1" s="239"/>
      <c r="F1" s="239"/>
      <c r="G1" s="240"/>
      <c r="H1" s="240"/>
      <c r="I1" s="240"/>
      <c r="J1" s="240"/>
      <c r="K1" s="240"/>
      <c r="L1" s="240"/>
      <c r="M1" s="240"/>
      <c r="N1" s="241"/>
      <c r="O1" s="61"/>
      <c r="BJ1" s="63" t="s">
        <v>198</v>
      </c>
      <c r="BK1" s="64" t="s">
        <v>199</v>
      </c>
    </row>
    <row r="2" spans="1:63" ht="25.5" customHeight="1" x14ac:dyDescent="0.3">
      <c r="A2" s="60"/>
      <c r="B2" s="242" t="s">
        <v>200</v>
      </c>
      <c r="C2" s="397" t="s">
        <v>383</v>
      </c>
      <c r="D2" s="397"/>
      <c r="E2" s="397"/>
      <c r="F2" s="397"/>
      <c r="G2" s="397"/>
      <c r="H2" s="397"/>
      <c r="I2" s="397"/>
      <c r="J2" s="397"/>
      <c r="K2" s="60"/>
      <c r="L2" s="65" t="s">
        <v>201</v>
      </c>
      <c r="M2" s="236">
        <v>2019</v>
      </c>
      <c r="N2" s="243"/>
      <c r="O2" s="66"/>
      <c r="BJ2" s="67" t="s">
        <v>202</v>
      </c>
      <c r="BK2" s="68" t="s">
        <v>203</v>
      </c>
    </row>
    <row r="3" spans="1:63" ht="25.5" customHeight="1" x14ac:dyDescent="0.3">
      <c r="A3" s="60"/>
      <c r="B3" s="242" t="s">
        <v>204</v>
      </c>
      <c r="C3" s="397"/>
      <c r="D3" s="397"/>
      <c r="E3" s="397"/>
      <c r="F3" s="397"/>
      <c r="G3" s="397"/>
      <c r="H3" s="397"/>
      <c r="I3" s="397"/>
      <c r="J3" s="397"/>
      <c r="K3" s="60"/>
      <c r="L3" s="60"/>
      <c r="M3" s="60"/>
      <c r="N3" s="243"/>
      <c r="O3" s="66"/>
      <c r="BJ3" s="69" t="s">
        <v>205</v>
      </c>
      <c r="BK3" s="70" t="s">
        <v>206</v>
      </c>
    </row>
    <row r="4" spans="1:63" ht="25.5" customHeight="1" x14ac:dyDescent="0.3">
      <c r="A4" s="60"/>
      <c r="B4" s="242" t="s">
        <v>207</v>
      </c>
      <c r="C4" s="397"/>
      <c r="D4" s="397"/>
      <c r="E4" s="397"/>
      <c r="F4" s="397"/>
      <c r="G4" s="397"/>
      <c r="H4" s="397"/>
      <c r="I4" s="397"/>
      <c r="J4" s="397"/>
      <c r="K4" s="60"/>
      <c r="L4" s="60"/>
      <c r="M4" s="60"/>
      <c r="N4" s="243"/>
      <c r="O4" s="66"/>
      <c r="BJ4" s="69" t="s">
        <v>208</v>
      </c>
      <c r="BK4" s="70" t="s">
        <v>209</v>
      </c>
    </row>
    <row r="5" spans="1:63" ht="12.75" customHeight="1" x14ac:dyDescent="0.3">
      <c r="A5" s="60"/>
      <c r="B5" s="244"/>
      <c r="C5" s="71"/>
      <c r="D5" s="72"/>
      <c r="E5" s="71"/>
      <c r="F5" s="72"/>
      <c r="G5" s="60"/>
      <c r="H5" s="60"/>
      <c r="I5" s="60"/>
      <c r="J5" s="60"/>
      <c r="K5" s="60"/>
      <c r="L5" s="60"/>
      <c r="M5" s="60"/>
      <c r="N5" s="243"/>
      <c r="O5" s="66"/>
      <c r="BJ5" s="69" t="s">
        <v>210</v>
      </c>
      <c r="BK5" s="70" t="s">
        <v>211</v>
      </c>
    </row>
    <row r="6" spans="1:63" ht="5.25" customHeight="1" x14ac:dyDescent="0.3">
      <c r="A6" s="60"/>
      <c r="B6" s="398" t="s">
        <v>212</v>
      </c>
      <c r="C6" s="398"/>
      <c r="D6" s="398"/>
      <c r="E6" s="398"/>
      <c r="F6" s="398"/>
      <c r="G6" s="398"/>
      <c r="H6" s="398"/>
      <c r="I6" s="398"/>
      <c r="J6" s="398"/>
      <c r="K6" s="398"/>
      <c r="L6" s="398"/>
      <c r="M6" s="398"/>
      <c r="N6" s="398"/>
      <c r="O6" s="66"/>
      <c r="BJ6" s="69" t="s">
        <v>213</v>
      </c>
      <c r="BK6" s="70" t="s">
        <v>214</v>
      </c>
    </row>
    <row r="7" spans="1:63" ht="5.25" customHeight="1" x14ac:dyDescent="0.3">
      <c r="A7" s="60"/>
      <c r="B7" s="398"/>
      <c r="C7" s="398"/>
      <c r="D7" s="398"/>
      <c r="E7" s="398"/>
      <c r="F7" s="398"/>
      <c r="G7" s="398"/>
      <c r="H7" s="398"/>
      <c r="I7" s="398"/>
      <c r="J7" s="398"/>
      <c r="K7" s="398"/>
      <c r="L7" s="398"/>
      <c r="M7" s="398"/>
      <c r="N7" s="398"/>
      <c r="O7" s="66"/>
      <c r="BJ7" s="69" t="s">
        <v>215</v>
      </c>
      <c r="BK7" s="70" t="s">
        <v>216</v>
      </c>
    </row>
    <row r="8" spans="1:63" ht="5.25" customHeight="1" x14ac:dyDescent="0.3">
      <c r="A8" s="60"/>
      <c r="B8" s="398"/>
      <c r="C8" s="398"/>
      <c r="D8" s="398"/>
      <c r="E8" s="398"/>
      <c r="F8" s="398"/>
      <c r="G8" s="398"/>
      <c r="H8" s="398"/>
      <c r="I8" s="398"/>
      <c r="J8" s="398"/>
      <c r="K8" s="398"/>
      <c r="L8" s="398"/>
      <c r="M8" s="398"/>
      <c r="N8" s="398"/>
      <c r="O8" s="66"/>
      <c r="BJ8" s="69" t="s">
        <v>217</v>
      </c>
      <c r="BK8" s="70" t="s">
        <v>218</v>
      </c>
    </row>
    <row r="9" spans="1:63" ht="5.25" customHeight="1" x14ac:dyDescent="0.3">
      <c r="A9" s="60"/>
      <c r="B9" s="398"/>
      <c r="C9" s="398"/>
      <c r="D9" s="399"/>
      <c r="E9" s="399"/>
      <c r="F9" s="399"/>
      <c r="G9" s="399"/>
      <c r="H9" s="399"/>
      <c r="I9" s="399"/>
      <c r="J9" s="399"/>
      <c r="K9" s="399"/>
      <c r="L9" s="399"/>
      <c r="M9" s="399"/>
      <c r="N9" s="399"/>
      <c r="O9" s="66"/>
      <c r="BJ9" s="69" t="s">
        <v>219</v>
      </c>
      <c r="BK9" s="70" t="s">
        <v>220</v>
      </c>
    </row>
    <row r="10" spans="1:63" ht="9.75" customHeight="1" x14ac:dyDescent="0.3">
      <c r="A10" s="60"/>
      <c r="B10" s="398" t="s">
        <v>221</v>
      </c>
      <c r="C10" s="398"/>
      <c r="D10" s="401" t="s">
        <v>222</v>
      </c>
      <c r="E10" s="402"/>
      <c r="F10" s="402"/>
      <c r="G10" s="228"/>
      <c r="H10" s="228"/>
      <c r="I10" s="230"/>
      <c r="J10" s="400" t="s">
        <v>223</v>
      </c>
      <c r="K10" s="235"/>
      <c r="L10" s="230"/>
      <c r="M10" s="230"/>
      <c r="N10" s="231"/>
      <c r="O10" s="66"/>
      <c r="BJ10" s="69"/>
      <c r="BK10" s="70"/>
    </row>
    <row r="11" spans="1:63" ht="18" customHeight="1" x14ac:dyDescent="0.3">
      <c r="A11" s="60"/>
      <c r="B11" s="398"/>
      <c r="C11" s="398"/>
      <c r="D11" s="403"/>
      <c r="E11" s="404"/>
      <c r="F11" s="404"/>
      <c r="G11" s="225"/>
      <c r="H11" s="227"/>
      <c r="I11" s="226"/>
      <c r="J11" s="400"/>
      <c r="K11" s="227"/>
      <c r="L11" s="245"/>
      <c r="M11" s="226"/>
      <c r="N11" s="232"/>
      <c r="O11" s="66"/>
      <c r="BJ11" s="69"/>
      <c r="BK11" s="70"/>
    </row>
    <row r="12" spans="1:63" ht="18" customHeight="1" x14ac:dyDescent="0.3">
      <c r="A12" s="60"/>
      <c r="B12" s="395" t="s">
        <v>224</v>
      </c>
      <c r="C12" s="395" t="s">
        <v>225</v>
      </c>
      <c r="D12" s="405"/>
      <c r="E12" s="406"/>
      <c r="F12" s="406"/>
      <c r="G12" s="229"/>
      <c r="H12" s="229"/>
      <c r="I12" s="233"/>
      <c r="J12" s="400"/>
      <c r="K12" s="229"/>
      <c r="L12" s="233"/>
      <c r="M12" s="233"/>
      <c r="N12" s="234"/>
      <c r="O12" s="73"/>
      <c r="BJ12" s="69"/>
      <c r="BK12" s="70"/>
    </row>
    <row r="13" spans="1:63" ht="21.75" customHeight="1" x14ac:dyDescent="0.3">
      <c r="A13" s="60"/>
      <c r="B13" s="395"/>
      <c r="C13" s="395"/>
      <c r="D13" s="407" t="s">
        <v>226</v>
      </c>
      <c r="E13" s="407"/>
      <c r="F13" s="407"/>
      <c r="G13" s="407"/>
      <c r="H13" s="407"/>
      <c r="I13" s="407"/>
      <c r="J13" s="407"/>
      <c r="K13" s="407"/>
      <c r="L13" s="407"/>
      <c r="M13" s="407"/>
      <c r="N13" s="407"/>
      <c r="O13" s="74"/>
      <c r="BJ13" s="69" t="s">
        <v>227</v>
      </c>
      <c r="BK13" s="70" t="s">
        <v>228</v>
      </c>
    </row>
    <row r="14" spans="1:63" ht="133.5" customHeight="1" x14ac:dyDescent="0.3">
      <c r="A14" s="60"/>
      <c r="B14" s="246" t="str">
        <f>'Valutazione Resp. Amm. Cont.'!B16</f>
        <v>Ciclo della Programmazione: corretta gestione e programmazione delle risorse finanziarie dell'ente al fine di garantire la qualità dei servizi svolti e il rispetto dei piani e dei programmi della politica</v>
      </c>
      <c r="C14" s="246" t="str">
        <f>'Valutazione Resp. Amm. Cont.'!C16</f>
        <v xml:space="preserve">Realizzazione delle performance attese nelle misure previste negli indicatori di risultato </v>
      </c>
      <c r="D14" s="396"/>
      <c r="E14" s="396"/>
      <c r="F14" s="396"/>
      <c r="G14" s="396"/>
      <c r="H14" s="396"/>
      <c r="I14" s="396"/>
      <c r="J14" s="396"/>
      <c r="K14" s="396"/>
      <c r="L14" s="396"/>
      <c r="M14" s="396"/>
      <c r="N14" s="396"/>
      <c r="O14" s="66"/>
      <c r="P14" s="76"/>
      <c r="Q14" s="77"/>
      <c r="R14" s="77"/>
      <c r="S14" s="76"/>
      <c r="T14" s="76"/>
      <c r="U14" s="76"/>
      <c r="V14" s="76"/>
      <c r="W14" s="76"/>
      <c r="X14" s="76"/>
      <c r="Y14" s="76"/>
      <c r="Z14" s="76"/>
      <c r="AA14" s="76"/>
      <c r="AB14" s="76"/>
      <c r="AC14" s="76"/>
      <c r="AD14" s="76"/>
      <c r="AE14" s="76"/>
      <c r="AF14" s="76"/>
      <c r="AG14" s="76"/>
      <c r="AH14" s="76"/>
      <c r="AI14" s="76"/>
      <c r="AJ14" s="76"/>
      <c r="AK14" s="76"/>
      <c r="AL14" s="76"/>
      <c r="AM14" s="76"/>
      <c r="AN14" s="76"/>
      <c r="AO14" s="78"/>
      <c r="BJ14" s="69" t="s">
        <v>229</v>
      </c>
      <c r="BK14" s="70" t="s">
        <v>230</v>
      </c>
    </row>
    <row r="15" spans="1:63" ht="133.5" customHeight="1" x14ac:dyDescent="0.3">
      <c r="A15" s="60"/>
      <c r="B15" s="246" t="str">
        <f>'Valutazione Resp. Amm. Cont.'!B17</f>
        <v>Funzionalità organizzativa: garantire il funzionamento dell'organizzazione finalizzato alla gestione dei servizi in una logica di efficienza e l'efficacia dell'azione amministrativa</v>
      </c>
      <c r="C15" s="246" t="str">
        <f>'Valutazione Resp. Amm. Cont.'!C17</f>
        <v xml:space="preserve">Realizzazione delle performance attese nelle misure previste negli indicatori di risultato </v>
      </c>
      <c r="D15" s="396"/>
      <c r="E15" s="396"/>
      <c r="F15" s="396"/>
      <c r="G15" s="396"/>
      <c r="H15" s="396"/>
      <c r="I15" s="396"/>
      <c r="J15" s="396"/>
      <c r="K15" s="396"/>
      <c r="L15" s="396"/>
      <c r="M15" s="396"/>
      <c r="N15" s="396"/>
      <c r="O15" s="66"/>
      <c r="P15" s="76"/>
      <c r="Q15" s="77"/>
      <c r="R15" s="77"/>
      <c r="S15" s="76"/>
      <c r="T15" s="76"/>
      <c r="U15" s="76"/>
      <c r="V15" s="76"/>
      <c r="W15" s="76"/>
      <c r="X15" s="76"/>
      <c r="Y15" s="76"/>
      <c r="Z15" s="76"/>
      <c r="AA15" s="76"/>
      <c r="AB15" s="76"/>
      <c r="AC15" s="76"/>
      <c r="AD15" s="76"/>
      <c r="AE15" s="76"/>
      <c r="AF15" s="76"/>
      <c r="AG15" s="76"/>
      <c r="AH15" s="76"/>
      <c r="AI15" s="76"/>
      <c r="AJ15" s="76"/>
      <c r="AK15" s="76"/>
      <c r="AL15" s="76"/>
      <c r="AM15" s="76"/>
      <c r="AN15" s="76"/>
      <c r="AO15" s="78"/>
      <c r="BJ15" s="69" t="s">
        <v>229</v>
      </c>
      <c r="BK15" s="70" t="s">
        <v>230</v>
      </c>
    </row>
    <row r="16" spans="1:63" ht="133.5" customHeight="1" x14ac:dyDescent="0.3">
      <c r="B16" s="246" t="str">
        <f>'Valutazione Resp. Amm. Cont.'!B18</f>
        <v>Risorse umane: garantire una corretta gestione del personale, secondo principi di legalità, equità e di riconoscimento del merito</v>
      </c>
      <c r="C16" s="246" t="str">
        <f>'Valutazione Resp. Amm. Cont.'!C18</f>
        <v xml:space="preserve">Realizzazione delle performance attese nelle misure previste negli indicatori di risultato </v>
      </c>
      <c r="D16" s="396"/>
      <c r="E16" s="396"/>
      <c r="F16" s="396"/>
      <c r="G16" s="396"/>
      <c r="H16" s="396"/>
      <c r="I16" s="396"/>
      <c r="J16" s="396"/>
      <c r="K16" s="396"/>
      <c r="L16" s="396"/>
      <c r="M16" s="396"/>
      <c r="N16" s="396"/>
    </row>
    <row r="17" spans="2:14" ht="133.5" customHeight="1" x14ac:dyDescent="0.3">
      <c r="B17" s="246" t="str">
        <f>'Valutazione Resp. Amm. Cont.'!B19</f>
        <v>Gestione dei servizi a contatto con il pubblico: garantire la soddisfazione dell'utenza e la pronta risposta alle istanze presentate</v>
      </c>
      <c r="C17" s="246" t="str">
        <f>'Valutazione Resp. Amm. Cont.'!C19</f>
        <v xml:space="preserve">Realizzazione delle performance attese nelle misure previste negli indicatori di risultato </v>
      </c>
      <c r="D17" s="396"/>
      <c r="E17" s="396"/>
      <c r="F17" s="396"/>
      <c r="G17" s="396"/>
      <c r="H17" s="396"/>
      <c r="I17" s="396"/>
      <c r="J17" s="396"/>
      <c r="K17" s="396"/>
      <c r="L17" s="396"/>
      <c r="M17" s="396"/>
      <c r="N17" s="396"/>
    </row>
    <row r="18" spans="2:14" ht="133.5" customHeight="1" x14ac:dyDescent="0.3">
      <c r="B18" s="246" t="str">
        <f>'Valutazione Resp. Amm. Cont.'!B20</f>
        <v>Trasparenza e Anticorruzione: attuazione delle misure previste dalla normativa e dal PTPCT dell'ente in materia di trasparenza e anticorruzione</v>
      </c>
      <c r="C18" s="246" t="str">
        <f>'Valutazione Resp. Amm. Cont.'!C20</f>
        <v xml:space="preserve">Realizzazione delle performance attese nelle misure previste negli indicatori di risultato </v>
      </c>
      <c r="D18" s="396"/>
      <c r="E18" s="396"/>
      <c r="F18" s="396"/>
      <c r="G18" s="396"/>
      <c r="H18" s="396"/>
      <c r="I18" s="396"/>
      <c r="J18" s="396"/>
      <c r="K18" s="396"/>
      <c r="L18" s="396"/>
      <c r="M18" s="396"/>
      <c r="N18" s="396"/>
    </row>
    <row r="19" spans="2:14" ht="128.25" customHeight="1" x14ac:dyDescent="0.3">
      <c r="B19" s="246" t="str">
        <f>'Valutazione Resp. Amm. Cont.'!B21</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C19" s="246" t="str">
        <f>'Valutazione Resp. Amm. Cont.'!C21</f>
        <v xml:space="preserve">Realizzazione delle performance attese nelle misure previste negli indicatori di risultato </v>
      </c>
      <c r="D19" s="396"/>
      <c r="E19" s="396"/>
      <c r="F19" s="396"/>
      <c r="G19" s="396"/>
      <c r="H19" s="396"/>
      <c r="I19" s="396"/>
      <c r="J19" s="396"/>
      <c r="K19" s="396"/>
      <c r="L19" s="396"/>
      <c r="M19" s="396"/>
      <c r="N19" s="396"/>
    </row>
    <row r="20" spans="2:14" ht="84.75" customHeight="1" x14ac:dyDescent="0.3">
      <c r="B20" s="246" t="str">
        <f>'Valutazione Resp. Amm. Cont.'!B22</f>
        <v>Informatizzazione e digitalizzazione: implementazione degli strumenti informatici necessari a rendere i processi maggiormente veloci e controllabili, garantire la sicurezza delle informazioni gestite, fornire possibilità di accesso ai servizi da parte dei cittadini</v>
      </c>
      <c r="C20" s="246" t="str">
        <f>'Valutazione Resp. Amm. Cont.'!C22</f>
        <v xml:space="preserve">Realizzazione delle performance attese nelle misure previste negli indicatori di risultato </v>
      </c>
      <c r="D20" s="396"/>
      <c r="E20" s="396"/>
      <c r="F20" s="396"/>
      <c r="G20" s="396"/>
      <c r="H20" s="396"/>
      <c r="I20" s="396"/>
      <c r="J20" s="396"/>
      <c r="K20" s="396"/>
      <c r="L20" s="396"/>
      <c r="M20" s="396"/>
      <c r="N20" s="396"/>
    </row>
    <row r="21" spans="2:14" ht="26.4" x14ac:dyDescent="0.3">
      <c r="B21" s="246" t="str">
        <f>'Valutazione Resp. Amm. Cont.'!B37</f>
        <v>Concessione locali comunali</v>
      </c>
      <c r="C21" s="247" t="str">
        <f>'Valutazione Resp. Amm. Cont.'!C37</f>
        <v>Procedere alla predisposzione di un schema di contratto tipo ( i locali allo stato attuale non hanno ancora la dichiarazione di agibilità)</v>
      </c>
      <c r="D21" s="396"/>
      <c r="E21" s="396"/>
      <c r="F21" s="396"/>
      <c r="G21" s="396"/>
      <c r="H21" s="396"/>
      <c r="I21" s="396"/>
      <c r="J21" s="396"/>
      <c r="K21" s="396"/>
      <c r="L21" s="396"/>
      <c r="M21" s="396"/>
      <c r="N21" s="396"/>
    </row>
    <row r="22" spans="2:14" x14ac:dyDescent="0.3">
      <c r="B22" s="246" t="str">
        <f>'Valutazione Resp. Amm. Cont.'!B38</f>
        <v>Bilancio  di previsione 2020-2022</v>
      </c>
      <c r="C22" s="247" t="str">
        <f>'Valutazione Resp. Amm. Cont.'!C38</f>
        <v>Approvazione  del Bilancio 2020-2022</v>
      </c>
      <c r="D22" s="396"/>
      <c r="E22" s="396"/>
      <c r="F22" s="396"/>
      <c r="G22" s="396"/>
      <c r="H22" s="396"/>
      <c r="I22" s="396"/>
      <c r="J22" s="396"/>
      <c r="K22" s="396"/>
      <c r="L22" s="396"/>
      <c r="M22" s="396"/>
      <c r="N22" s="396"/>
    </row>
    <row r="23" spans="2:14" x14ac:dyDescent="0.3">
      <c r="B23" s="246" t="str">
        <f>'Valutazione Resp. Amm. Cont.'!B39</f>
        <v>Intervento la Famniglia Cresce</v>
      </c>
      <c r="C23" s="247" t="str">
        <f>'Valutazione Resp. Amm. Cont.'!C39</f>
        <v>DGR8/64 del 19/02/2019</v>
      </c>
      <c r="D23" s="396"/>
      <c r="E23" s="396"/>
      <c r="F23" s="396"/>
      <c r="G23" s="396"/>
      <c r="H23" s="396"/>
      <c r="I23" s="396"/>
      <c r="J23" s="396"/>
      <c r="K23" s="396"/>
      <c r="L23" s="396"/>
      <c r="M23" s="396"/>
      <c r="N23" s="396"/>
    </row>
    <row r="24" spans="2:14" x14ac:dyDescent="0.3">
      <c r="B24" s="246" t="str">
        <f>'Valutazione Resp. Amm. Cont.'!B40</f>
        <v xml:space="preserve">Tributi emissione avvisi di accertamento IMU E TARI </v>
      </c>
      <c r="C24" s="247" t="str">
        <f>'Valutazione Resp. Amm. Cont.'!C40</f>
        <v xml:space="preserve">Anni 2014/2015 (TARI) </v>
      </c>
      <c r="D24" s="396"/>
      <c r="E24" s="396"/>
      <c r="F24" s="396"/>
      <c r="G24" s="396"/>
      <c r="H24" s="396"/>
      <c r="I24" s="396"/>
      <c r="J24" s="396"/>
      <c r="K24" s="396"/>
      <c r="L24" s="396"/>
      <c r="M24" s="396"/>
      <c r="N24" s="396"/>
    </row>
    <row r="25" spans="2:14" x14ac:dyDescent="0.3">
      <c r="B25" s="246">
        <f>'Valutazione Resp. Amm. Cont.'!B41</f>
        <v>0</v>
      </c>
      <c r="C25" s="247">
        <f>'Valutazione Resp. Amm. Cont.'!C41</f>
        <v>0</v>
      </c>
      <c r="D25" s="396"/>
      <c r="E25" s="396"/>
      <c r="F25" s="396"/>
      <c r="G25" s="396"/>
      <c r="H25" s="396"/>
      <c r="I25" s="396"/>
      <c r="J25" s="396"/>
      <c r="K25" s="396"/>
      <c r="L25" s="396"/>
      <c r="M25" s="396"/>
      <c r="N25" s="396"/>
    </row>
    <row r="26" spans="2:14" x14ac:dyDescent="0.3">
      <c r="B26" s="246">
        <f>'Valutazione Resp. Amm. Cont.'!B42</f>
        <v>0</v>
      </c>
      <c r="C26" s="247">
        <f>'Valutazione Resp. Amm. Cont.'!C42</f>
        <v>0</v>
      </c>
      <c r="D26" s="396"/>
      <c r="E26" s="396"/>
      <c r="F26" s="396"/>
      <c r="G26" s="396"/>
      <c r="H26" s="396"/>
      <c r="I26" s="396"/>
      <c r="J26" s="396"/>
      <c r="K26" s="396"/>
      <c r="L26" s="396"/>
      <c r="M26" s="396"/>
      <c r="N26" s="396"/>
    </row>
    <row r="27" spans="2:14" x14ac:dyDescent="0.3">
      <c r="B27" s="246">
        <f>'Valutazione Resp. Amm. Cont.'!B43</f>
        <v>0</v>
      </c>
      <c r="C27" s="247">
        <f>'Valutazione Resp. Amm. Cont.'!C43</f>
        <v>0</v>
      </c>
      <c r="D27" s="396"/>
      <c r="E27" s="396"/>
      <c r="F27" s="396"/>
      <c r="G27" s="396"/>
      <c r="H27" s="396"/>
      <c r="I27" s="396"/>
      <c r="J27" s="396"/>
      <c r="K27" s="396"/>
      <c r="L27" s="396"/>
      <c r="M27" s="396"/>
      <c r="N27" s="396"/>
    </row>
    <row r="28" spans="2:14" x14ac:dyDescent="0.3">
      <c r="B28" s="246">
        <f>'Valutazione Resp. Amm. Cont.'!B44</f>
        <v>0</v>
      </c>
      <c r="C28" s="247">
        <f>'Valutazione Resp. Amm. Cont.'!C44</f>
        <v>0</v>
      </c>
      <c r="D28" s="396"/>
      <c r="E28" s="396"/>
      <c r="F28" s="396"/>
      <c r="G28" s="396"/>
      <c r="H28" s="396"/>
      <c r="I28" s="396"/>
      <c r="J28" s="396"/>
      <c r="K28" s="396"/>
      <c r="L28" s="396"/>
      <c r="M28" s="396"/>
      <c r="N28" s="396"/>
    </row>
    <row r="29" spans="2:14" x14ac:dyDescent="0.3">
      <c r="B29" s="246">
        <f>'Valutazione Resp. Amm. Cont.'!B45</f>
        <v>0</v>
      </c>
      <c r="C29" s="247">
        <f>'Valutazione Resp. Amm. Cont.'!C45</f>
        <v>0</v>
      </c>
      <c r="D29" s="396"/>
      <c r="E29" s="396"/>
      <c r="F29" s="396"/>
      <c r="G29" s="396"/>
      <c r="H29" s="396"/>
      <c r="I29" s="396"/>
      <c r="J29" s="396"/>
      <c r="K29" s="396"/>
      <c r="L29" s="396"/>
      <c r="M29" s="396"/>
      <c r="N29" s="396"/>
    </row>
    <row r="30" spans="2:14" x14ac:dyDescent="0.3">
      <c r="B30" s="246">
        <f>'Valutazione Resp. Amm. Cont.'!B46</f>
        <v>0</v>
      </c>
      <c r="C30" s="247">
        <f>'Valutazione Resp. Amm. Cont.'!C46</f>
        <v>0</v>
      </c>
      <c r="D30" s="396"/>
      <c r="E30" s="396"/>
      <c r="F30" s="396"/>
      <c r="G30" s="396"/>
      <c r="H30" s="396"/>
      <c r="I30" s="396"/>
      <c r="J30" s="396"/>
      <c r="K30" s="396"/>
      <c r="L30" s="396"/>
      <c r="M30" s="396"/>
      <c r="N30" s="396"/>
    </row>
    <row r="31" spans="2:14" ht="16.8" hidden="1" thickTop="1" thickBot="1" x14ac:dyDescent="0.35">
      <c r="B31" s="223"/>
      <c r="C31" s="224"/>
      <c r="D31" s="411"/>
      <c r="E31" s="412"/>
      <c r="F31" s="412"/>
      <c r="G31" s="412"/>
      <c r="H31" s="412"/>
      <c r="I31" s="412"/>
      <c r="J31" s="412"/>
      <c r="K31" s="412"/>
      <c r="L31" s="412"/>
      <c r="M31" s="412"/>
      <c r="N31" s="413"/>
    </row>
    <row r="32" spans="2:14" ht="16.8" hidden="1" thickTop="1" thickBot="1" x14ac:dyDescent="0.35">
      <c r="B32" s="75"/>
      <c r="C32" s="79"/>
      <c r="D32" s="408"/>
      <c r="E32" s="409"/>
      <c r="F32" s="409"/>
      <c r="G32" s="409"/>
      <c r="H32" s="409"/>
      <c r="I32" s="409"/>
      <c r="J32" s="409"/>
      <c r="K32" s="409"/>
      <c r="L32" s="409"/>
      <c r="M32" s="409"/>
      <c r="N32" s="410"/>
    </row>
    <row r="33" spans="2:14" ht="16.8" hidden="1" thickTop="1" thickBot="1" x14ac:dyDescent="0.35">
      <c r="B33" s="75"/>
      <c r="C33" s="79"/>
      <c r="D33" s="408"/>
      <c r="E33" s="409"/>
      <c r="F33" s="409"/>
      <c r="G33" s="409"/>
      <c r="H33" s="409"/>
      <c r="I33" s="409"/>
      <c r="J33" s="409"/>
      <c r="K33" s="409"/>
      <c r="L33" s="409"/>
      <c r="M33" s="409"/>
      <c r="N33" s="410"/>
    </row>
  </sheetData>
  <mergeCells count="30">
    <mergeCell ref="D33:N33"/>
    <mergeCell ref="D25:N25"/>
    <mergeCell ref="D26:N26"/>
    <mergeCell ref="D27:N27"/>
    <mergeCell ref="D28:N28"/>
    <mergeCell ref="D29:N29"/>
    <mergeCell ref="D30:N30"/>
    <mergeCell ref="D31:N31"/>
    <mergeCell ref="D32:N32"/>
    <mergeCell ref="D24:N24"/>
    <mergeCell ref="D13:N13"/>
    <mergeCell ref="D14:N14"/>
    <mergeCell ref="D15:N15"/>
    <mergeCell ref="D16:N16"/>
    <mergeCell ref="D17:N17"/>
    <mergeCell ref="D18:N18"/>
    <mergeCell ref="D19:N19"/>
    <mergeCell ref="D20:N20"/>
    <mergeCell ref="D21:N21"/>
    <mergeCell ref="B12:B13"/>
    <mergeCell ref="C12:C13"/>
    <mergeCell ref="D22:N22"/>
    <mergeCell ref="D23:N23"/>
    <mergeCell ref="C2:J2"/>
    <mergeCell ref="C3:J3"/>
    <mergeCell ref="C4:J4"/>
    <mergeCell ref="B6:N9"/>
    <mergeCell ref="B10:C11"/>
    <mergeCell ref="J10:J12"/>
    <mergeCell ref="D10:F12"/>
  </mergeCells>
  <phoneticPr fontId="0" type="noConversion"/>
  <pageMargins left="0.7" right="0.7" top="0.75" bottom="0.75" header="0.3" footer="0.3"/>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J36" sqref="J36"/>
    </sheetView>
  </sheetViews>
  <sheetFormatPr defaultRowHeight="14.4" x14ac:dyDescent="0.3"/>
  <sheetData>
    <row r="1" spans="1:11" x14ac:dyDescent="0.3">
      <c r="A1">
        <f>'Melis Franca'!B5</f>
        <v>0</v>
      </c>
      <c r="B1">
        <f>'Dip. 2'!B5</f>
        <v>0</v>
      </c>
      <c r="C1">
        <f>Dip.3!B5</f>
        <v>0</v>
      </c>
      <c r="D1">
        <f>'Dip. 4'!B5</f>
        <v>0</v>
      </c>
      <c r="E1">
        <f>'Dip. 5'!B5</f>
        <v>0</v>
      </c>
      <c r="F1">
        <f>Dip.6!B5</f>
        <v>0</v>
      </c>
    </row>
    <row r="2" spans="1:11" x14ac:dyDescent="0.3">
      <c r="A2" s="248">
        <f>'Melis Franca'!H44</f>
        <v>100</v>
      </c>
      <c r="B2" s="248">
        <f>'Dip. 2'!H44</f>
        <v>0</v>
      </c>
      <c r="C2" s="248">
        <f>Dip.3!H44</f>
        <v>0</v>
      </c>
      <c r="D2" s="248">
        <f>'Dip. 4'!H44</f>
        <v>0</v>
      </c>
      <c r="E2" s="248">
        <f>'Dip. 5'!H44</f>
        <v>0</v>
      </c>
      <c r="F2" s="248">
        <f>Dip.6!H44</f>
        <v>0</v>
      </c>
      <c r="G2" s="248"/>
      <c r="H2" s="248"/>
      <c r="I2" s="248"/>
      <c r="J2" s="248"/>
      <c r="K2" s="248"/>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topLeftCell="A44" zoomScale="80" zoomScaleNormal="80" zoomScaleSheetLayoutView="70" workbookViewId="0">
      <selection activeCell="F39" sqref="F39:I43"/>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Elenco!B4</f>
        <v>2</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
        <v>337</v>
      </c>
      <c r="F5" s="283"/>
      <c r="G5" s="283"/>
      <c r="H5" s="283"/>
      <c r="I5" s="283"/>
      <c r="J5" s="283"/>
      <c r="K5" s="268" t="s">
        <v>18</v>
      </c>
      <c r="L5" s="268"/>
      <c r="M5" s="268"/>
      <c r="N5" s="268"/>
      <c r="O5" s="268"/>
      <c r="P5" s="283" t="s">
        <v>345</v>
      </c>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hidden="1"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hidden="1" customHeight="1" thickTop="1" thickBot="1" x14ac:dyDescent="0.35">
      <c r="A7" s="268" t="s">
        <v>23</v>
      </c>
      <c r="B7" s="268"/>
      <c r="C7" s="268"/>
      <c r="D7" s="268"/>
      <c r="E7" s="284" t="s">
        <v>24</v>
      </c>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hidden="1" customHeight="1" thickTop="1" thickBot="1" x14ac:dyDescent="0.35">
      <c r="A8" s="268" t="s">
        <v>25</v>
      </c>
      <c r="B8" s="268"/>
      <c r="C8" s="268"/>
      <c r="D8" s="268"/>
      <c r="E8" s="284" t="s">
        <v>26</v>
      </c>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hidden="1"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hidden="1"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hidden="1"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t="str">
        <f>Elenco!E4</f>
        <v>Funzionalità organizzativa: garantire il funzionamento dell'organizzazione finalizzato alla gestione dei servizi in una logica di efficienza e l'efficacia dell'azione amministrativa</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104.25" customHeight="1" x14ac:dyDescent="0.3">
      <c r="A15" s="277"/>
      <c r="B15" s="278"/>
      <c r="C15" s="278"/>
      <c r="D15" s="279"/>
      <c r="E15" s="273" t="s">
        <v>250</v>
      </c>
      <c r="F15" s="274"/>
      <c r="G15" s="274"/>
      <c r="H15" s="274"/>
      <c r="I15" s="274"/>
      <c r="J15" s="274"/>
      <c r="K15" s="274"/>
      <c r="L15" s="274"/>
      <c r="M15" s="273" t="s">
        <v>468</v>
      </c>
      <c r="N15" s="274"/>
      <c r="O15" s="274"/>
      <c r="P15" s="274"/>
      <c r="Q15" s="274"/>
      <c r="R15" s="274"/>
      <c r="S15" s="274"/>
      <c r="T15" s="274"/>
      <c r="U15" s="273" t="s">
        <v>251</v>
      </c>
      <c r="V15" s="274"/>
      <c r="W15" s="274"/>
      <c r="X15" s="274"/>
      <c r="Y15" s="274"/>
      <c r="Z15" s="274"/>
      <c r="AA15" s="274"/>
      <c r="AB15" s="274"/>
      <c r="AC15" s="322">
        <v>0.75</v>
      </c>
      <c r="AD15" s="290"/>
      <c r="AE15" s="291"/>
      <c r="AF15" s="289"/>
      <c r="AG15" s="291"/>
      <c r="AH15" s="289"/>
      <c r="AI15" s="291"/>
      <c r="AJ15" s="22"/>
      <c r="AK15" s="22"/>
      <c r="AV15" s="22"/>
      <c r="AW15" s="22"/>
      <c r="AX15" s="22"/>
    </row>
    <row r="16" spans="1:60" s="23" customFormat="1" ht="79.5" customHeight="1" x14ac:dyDescent="0.3">
      <c r="A16" s="277"/>
      <c r="B16" s="278"/>
      <c r="C16" s="278"/>
      <c r="D16" s="279"/>
      <c r="E16" s="273" t="s">
        <v>252</v>
      </c>
      <c r="F16" s="274"/>
      <c r="G16" s="274"/>
      <c r="H16" s="274"/>
      <c r="I16" s="274"/>
      <c r="J16" s="274"/>
      <c r="K16" s="274"/>
      <c r="L16" s="274"/>
      <c r="M16" s="273" t="s">
        <v>254</v>
      </c>
      <c r="N16" s="274"/>
      <c r="O16" s="274"/>
      <c r="P16" s="274"/>
      <c r="Q16" s="274"/>
      <c r="R16" s="274"/>
      <c r="S16" s="274"/>
      <c r="T16" s="274"/>
      <c r="U16" s="273" t="s">
        <v>253</v>
      </c>
      <c r="V16" s="274"/>
      <c r="W16" s="274"/>
      <c r="X16" s="274"/>
      <c r="Y16" s="274"/>
      <c r="Z16" s="274"/>
      <c r="AA16" s="274"/>
      <c r="AB16" s="274"/>
      <c r="AC16" s="322">
        <v>0.75</v>
      </c>
      <c r="AD16" s="290"/>
      <c r="AE16" s="291"/>
      <c r="AF16" s="289"/>
      <c r="AG16" s="291"/>
      <c r="AH16" s="289"/>
      <c r="AI16" s="291"/>
      <c r="AJ16" s="22"/>
      <c r="AK16" s="22"/>
      <c r="AV16" s="22"/>
      <c r="AW16" s="22"/>
      <c r="AX16" s="22"/>
    </row>
    <row r="17" spans="1:50" s="23" customFormat="1" ht="37.5" customHeight="1" x14ac:dyDescent="0.3">
      <c r="A17" s="277"/>
      <c r="B17" s="278"/>
      <c r="C17" s="278"/>
      <c r="D17" s="279"/>
      <c r="E17" s="339" t="s">
        <v>255</v>
      </c>
      <c r="F17" s="340"/>
      <c r="G17" s="340"/>
      <c r="H17" s="340"/>
      <c r="I17" s="340"/>
      <c r="J17" s="340"/>
      <c r="K17" s="340"/>
      <c r="L17" s="341"/>
      <c r="M17" s="348" t="s">
        <v>256</v>
      </c>
      <c r="N17" s="340"/>
      <c r="O17" s="340"/>
      <c r="P17" s="340"/>
      <c r="Q17" s="340"/>
      <c r="R17" s="340"/>
      <c r="S17" s="340"/>
      <c r="T17" s="341"/>
      <c r="U17" s="273"/>
      <c r="V17" s="274"/>
      <c r="W17" s="274"/>
      <c r="X17" s="274"/>
      <c r="Y17" s="274"/>
      <c r="Z17" s="274"/>
      <c r="AA17" s="274"/>
      <c r="AB17" s="274"/>
      <c r="AC17" s="289"/>
      <c r="AD17" s="290"/>
      <c r="AE17" s="291"/>
      <c r="AF17" s="289"/>
      <c r="AG17" s="291"/>
      <c r="AH17" s="289"/>
      <c r="AI17" s="291"/>
      <c r="AJ17" s="22"/>
      <c r="AK17" s="22"/>
      <c r="AV17" s="22"/>
      <c r="AW17" s="22"/>
      <c r="AX17" s="22"/>
    </row>
    <row r="18" spans="1:50" s="23" customFormat="1" ht="47.25" customHeight="1" x14ac:dyDescent="0.3">
      <c r="A18" s="277"/>
      <c r="B18" s="278"/>
      <c r="C18" s="278"/>
      <c r="D18" s="279"/>
      <c r="E18" s="342"/>
      <c r="F18" s="343"/>
      <c r="G18" s="343"/>
      <c r="H18" s="343"/>
      <c r="I18" s="343"/>
      <c r="J18" s="343"/>
      <c r="K18" s="343"/>
      <c r="L18" s="344"/>
      <c r="M18" s="349"/>
      <c r="N18" s="343"/>
      <c r="O18" s="343"/>
      <c r="P18" s="343"/>
      <c r="Q18" s="343"/>
      <c r="R18" s="343"/>
      <c r="S18" s="343"/>
      <c r="T18" s="344"/>
      <c r="U18" s="294" t="s">
        <v>324</v>
      </c>
      <c r="V18" s="295"/>
      <c r="W18" s="295"/>
      <c r="X18" s="295"/>
      <c r="Y18" s="295"/>
      <c r="Z18" s="295"/>
      <c r="AA18" s="295"/>
      <c r="AB18" s="295"/>
      <c r="AC18" s="355" t="s">
        <v>329</v>
      </c>
      <c r="AD18" s="295"/>
      <c r="AE18" s="356"/>
      <c r="AF18" s="289"/>
      <c r="AG18" s="291"/>
      <c r="AH18" s="289"/>
      <c r="AI18" s="291"/>
      <c r="AJ18" s="22"/>
      <c r="AK18" s="22"/>
      <c r="AV18" s="22"/>
      <c r="AW18" s="22"/>
      <c r="AX18" s="22"/>
    </row>
    <row r="19" spans="1:50" s="23" customFormat="1" ht="105" customHeight="1" x14ac:dyDescent="0.3">
      <c r="A19" s="277"/>
      <c r="B19" s="278"/>
      <c r="C19" s="278"/>
      <c r="D19" s="279"/>
      <c r="E19" s="342"/>
      <c r="F19" s="343"/>
      <c r="G19" s="343"/>
      <c r="H19" s="343"/>
      <c r="I19" s="343"/>
      <c r="J19" s="343"/>
      <c r="K19" s="343"/>
      <c r="L19" s="344"/>
      <c r="M19" s="349"/>
      <c r="N19" s="343"/>
      <c r="O19" s="343"/>
      <c r="P19" s="343"/>
      <c r="Q19" s="343"/>
      <c r="R19" s="343"/>
      <c r="S19" s="343"/>
      <c r="T19" s="344"/>
      <c r="U19" s="273" t="s">
        <v>332</v>
      </c>
      <c r="V19" s="274"/>
      <c r="W19" s="274"/>
      <c r="X19" s="274"/>
      <c r="Y19" s="274"/>
      <c r="Z19" s="274"/>
      <c r="AA19" s="274"/>
      <c r="AB19" s="354"/>
      <c r="AC19" s="273" t="s">
        <v>469</v>
      </c>
      <c r="AD19" s="274"/>
      <c r="AE19" s="354"/>
      <c r="AF19" s="289"/>
      <c r="AG19" s="291"/>
      <c r="AH19" s="289"/>
      <c r="AI19" s="291"/>
      <c r="AJ19" s="22"/>
      <c r="AK19" s="22"/>
      <c r="AV19" s="22"/>
      <c r="AW19" s="22"/>
      <c r="AX19" s="22"/>
    </row>
    <row r="20" spans="1:50" s="23" customFormat="1" ht="74.25" customHeight="1" x14ac:dyDescent="0.3">
      <c r="A20" s="277"/>
      <c r="B20" s="278"/>
      <c r="C20" s="278"/>
      <c r="D20" s="279"/>
      <c r="E20" s="342"/>
      <c r="F20" s="343"/>
      <c r="G20" s="343"/>
      <c r="H20" s="343"/>
      <c r="I20" s="343"/>
      <c r="J20" s="343"/>
      <c r="K20" s="343"/>
      <c r="L20" s="344"/>
      <c r="M20" s="349"/>
      <c r="N20" s="343"/>
      <c r="O20" s="343"/>
      <c r="P20" s="343"/>
      <c r="Q20" s="343"/>
      <c r="R20" s="343"/>
      <c r="S20" s="343"/>
      <c r="T20" s="344"/>
      <c r="U20" s="273" t="s">
        <v>333</v>
      </c>
      <c r="V20" s="274"/>
      <c r="W20" s="274"/>
      <c r="X20" s="274"/>
      <c r="Y20" s="274"/>
      <c r="Z20" s="274"/>
      <c r="AA20" s="274"/>
      <c r="AB20" s="274"/>
      <c r="AC20" s="273" t="s">
        <v>334</v>
      </c>
      <c r="AD20" s="274"/>
      <c r="AE20" s="354"/>
      <c r="AF20" s="289"/>
      <c r="AG20" s="291"/>
      <c r="AH20" s="289"/>
      <c r="AI20" s="291"/>
      <c r="AJ20" s="22"/>
      <c r="AK20" s="22"/>
      <c r="AV20" s="22"/>
      <c r="AW20" s="22"/>
      <c r="AX20" s="22"/>
    </row>
    <row r="21" spans="1:50" s="23" customFormat="1" ht="48.75" customHeight="1" x14ac:dyDescent="0.3">
      <c r="A21" s="277"/>
      <c r="B21" s="278"/>
      <c r="C21" s="278"/>
      <c r="D21" s="279"/>
      <c r="E21" s="342"/>
      <c r="F21" s="343"/>
      <c r="G21" s="343"/>
      <c r="H21" s="343"/>
      <c r="I21" s="343"/>
      <c r="J21" s="343"/>
      <c r="K21" s="343"/>
      <c r="L21" s="344"/>
      <c r="M21" s="349"/>
      <c r="N21" s="343"/>
      <c r="O21" s="343"/>
      <c r="P21" s="343"/>
      <c r="Q21" s="343"/>
      <c r="R21" s="343"/>
      <c r="S21" s="343"/>
      <c r="T21" s="344"/>
      <c r="U21" s="273" t="s">
        <v>330</v>
      </c>
      <c r="V21" s="274"/>
      <c r="W21" s="274"/>
      <c r="X21" s="274"/>
      <c r="Y21" s="274"/>
      <c r="Z21" s="274"/>
      <c r="AA21" s="274"/>
      <c r="AB21" s="274"/>
      <c r="AC21" s="273" t="s">
        <v>331</v>
      </c>
      <c r="AD21" s="274"/>
      <c r="AE21" s="354"/>
      <c r="AF21" s="289"/>
      <c r="AG21" s="291"/>
      <c r="AH21" s="289"/>
      <c r="AI21" s="291"/>
      <c r="AJ21" s="22"/>
      <c r="AK21" s="22"/>
      <c r="AV21" s="22"/>
      <c r="AW21" s="22"/>
      <c r="AX21" s="22"/>
    </row>
    <row r="22" spans="1:50" s="23" customFormat="1" ht="63" customHeight="1" x14ac:dyDescent="0.3">
      <c r="A22" s="277"/>
      <c r="B22" s="278"/>
      <c r="C22" s="278"/>
      <c r="D22" s="279"/>
      <c r="E22" s="342"/>
      <c r="F22" s="343"/>
      <c r="G22" s="343"/>
      <c r="H22" s="343"/>
      <c r="I22" s="343"/>
      <c r="J22" s="343"/>
      <c r="K22" s="343"/>
      <c r="L22" s="344"/>
      <c r="M22" s="349"/>
      <c r="N22" s="343"/>
      <c r="O22" s="343"/>
      <c r="P22" s="343"/>
      <c r="Q22" s="343"/>
      <c r="R22" s="343"/>
      <c r="S22" s="343"/>
      <c r="T22" s="344"/>
      <c r="U22" s="294" t="s">
        <v>335</v>
      </c>
      <c r="V22" s="295"/>
      <c r="W22" s="295"/>
      <c r="X22" s="295"/>
      <c r="Y22" s="295"/>
      <c r="Z22" s="295"/>
      <c r="AA22" s="295"/>
      <c r="AB22" s="295"/>
      <c r="AC22" s="351" t="s">
        <v>341</v>
      </c>
      <c r="AD22" s="352"/>
      <c r="AE22" s="353"/>
      <c r="AF22" s="289"/>
      <c r="AG22" s="291"/>
      <c r="AH22" s="289"/>
      <c r="AI22" s="291"/>
      <c r="AJ22" s="22"/>
      <c r="AK22" s="22"/>
      <c r="AV22" s="22"/>
      <c r="AW22" s="22"/>
      <c r="AX22" s="22"/>
    </row>
    <row r="23" spans="1:50" s="23" customFormat="1" ht="30.75" hidden="1" customHeight="1" x14ac:dyDescent="0.3">
      <c r="A23" s="277"/>
      <c r="B23" s="278"/>
      <c r="C23" s="278"/>
      <c r="D23" s="279"/>
      <c r="E23" s="342"/>
      <c r="F23" s="343"/>
      <c r="G23" s="343"/>
      <c r="H23" s="343"/>
      <c r="I23" s="343"/>
      <c r="J23" s="343"/>
      <c r="K23" s="343"/>
      <c r="L23" s="344"/>
      <c r="M23" s="349"/>
      <c r="N23" s="343"/>
      <c r="O23" s="343"/>
      <c r="P23" s="343"/>
      <c r="Q23" s="343"/>
      <c r="R23" s="343"/>
      <c r="S23" s="343"/>
      <c r="T23" s="344"/>
      <c r="U23" s="273"/>
      <c r="V23" s="274"/>
      <c r="W23" s="274"/>
      <c r="X23" s="274"/>
      <c r="Y23" s="274"/>
      <c r="Z23" s="274"/>
      <c r="AA23" s="274"/>
      <c r="AB23" s="274"/>
      <c r="AC23" s="289"/>
      <c r="AD23" s="290"/>
      <c r="AE23" s="291"/>
      <c r="AF23" s="289"/>
      <c r="AG23" s="291"/>
      <c r="AH23" s="289"/>
      <c r="AI23" s="291"/>
      <c r="AJ23" s="22"/>
      <c r="AK23" s="22"/>
      <c r="AV23" s="22"/>
      <c r="AW23" s="22"/>
      <c r="AX23" s="22"/>
    </row>
    <row r="24" spans="1:50" s="23" customFormat="1" ht="15.6" hidden="1" x14ac:dyDescent="0.3">
      <c r="A24" s="277"/>
      <c r="B24" s="278"/>
      <c r="C24" s="278"/>
      <c r="D24" s="279"/>
      <c r="E24" s="342"/>
      <c r="F24" s="343"/>
      <c r="G24" s="343"/>
      <c r="H24" s="343"/>
      <c r="I24" s="343"/>
      <c r="J24" s="343"/>
      <c r="K24" s="343"/>
      <c r="L24" s="344"/>
      <c r="M24" s="349"/>
      <c r="N24" s="343"/>
      <c r="O24" s="343"/>
      <c r="P24" s="343"/>
      <c r="Q24" s="343"/>
      <c r="R24" s="343"/>
      <c r="S24" s="343"/>
      <c r="T24" s="344"/>
      <c r="U24" s="273"/>
      <c r="V24" s="274"/>
      <c r="W24" s="274"/>
      <c r="X24" s="274"/>
      <c r="Y24" s="274"/>
      <c r="Z24" s="274"/>
      <c r="AA24" s="274"/>
      <c r="AB24" s="274"/>
      <c r="AC24" s="289"/>
      <c r="AD24" s="290"/>
      <c r="AE24" s="291"/>
      <c r="AF24" s="289"/>
      <c r="AG24" s="291"/>
      <c r="AH24" s="289"/>
      <c r="AI24" s="291"/>
      <c r="AJ24" s="22"/>
      <c r="AK24" s="22"/>
      <c r="AV24" s="22"/>
      <c r="AW24" s="22"/>
      <c r="AX24" s="22"/>
    </row>
    <row r="25" spans="1:50" s="23" customFormat="1" ht="15.6" hidden="1" x14ac:dyDescent="0.3">
      <c r="A25" s="277"/>
      <c r="B25" s="278"/>
      <c r="C25" s="278"/>
      <c r="D25" s="279"/>
      <c r="E25" s="345"/>
      <c r="F25" s="346"/>
      <c r="G25" s="346"/>
      <c r="H25" s="346"/>
      <c r="I25" s="346"/>
      <c r="J25" s="346"/>
      <c r="K25" s="346"/>
      <c r="L25" s="347"/>
      <c r="M25" s="350"/>
      <c r="N25" s="346"/>
      <c r="O25" s="346"/>
      <c r="P25" s="346"/>
      <c r="Q25" s="346"/>
      <c r="R25" s="346"/>
      <c r="S25" s="346"/>
      <c r="T25" s="347"/>
      <c r="U25" s="273"/>
      <c r="V25" s="274"/>
      <c r="W25" s="274"/>
      <c r="X25" s="274"/>
      <c r="Y25" s="274"/>
      <c r="Z25" s="274"/>
      <c r="AA25" s="274"/>
      <c r="AB25" s="274"/>
      <c r="AC25" s="289"/>
      <c r="AD25" s="290"/>
      <c r="AE25" s="291"/>
      <c r="AF25" s="289"/>
      <c r="AG25" s="291"/>
      <c r="AH25" s="289"/>
      <c r="AI25" s="291"/>
      <c r="AJ25" s="22"/>
      <c r="AK25" s="22"/>
      <c r="AV25" s="22"/>
      <c r="AW25" s="22"/>
      <c r="AX25" s="22"/>
    </row>
    <row r="26" spans="1:50" s="23" customFormat="1" ht="48" customHeight="1" x14ac:dyDescent="0.3">
      <c r="A26" s="277"/>
      <c r="B26" s="278"/>
      <c r="C26" s="278"/>
      <c r="D26" s="279"/>
      <c r="E26" s="273" t="s">
        <v>257</v>
      </c>
      <c r="F26" s="274"/>
      <c r="G26" s="274"/>
      <c r="H26" s="274"/>
      <c r="I26" s="274"/>
      <c r="J26" s="274"/>
      <c r="K26" s="274"/>
      <c r="L26" s="274"/>
      <c r="M26" s="273" t="s">
        <v>258</v>
      </c>
      <c r="N26" s="274"/>
      <c r="O26" s="274"/>
      <c r="P26" s="274"/>
      <c r="Q26" s="274"/>
      <c r="R26" s="274"/>
      <c r="S26" s="274"/>
      <c r="T26" s="274"/>
      <c r="U26" s="273" t="s">
        <v>259</v>
      </c>
      <c r="V26" s="274"/>
      <c r="W26" s="274"/>
      <c r="X26" s="274"/>
      <c r="Y26" s="274"/>
      <c r="Z26" s="274"/>
      <c r="AA26" s="274"/>
      <c r="AB26" s="274"/>
      <c r="AC26" s="322">
        <v>0.9</v>
      </c>
      <c r="AD26" s="290"/>
      <c r="AE26" s="291"/>
      <c r="AF26" s="289"/>
      <c r="AG26" s="291"/>
      <c r="AH26" s="289"/>
      <c r="AI26" s="291"/>
      <c r="AJ26" s="22"/>
      <c r="AK26" s="22"/>
      <c r="AV26" s="22"/>
      <c r="AW26" s="22"/>
      <c r="AX26" s="22"/>
    </row>
    <row r="27" spans="1:50" s="23" customFormat="1" ht="75.75" customHeight="1" thickBot="1" x14ac:dyDescent="0.35">
      <c r="A27" s="277"/>
      <c r="B27" s="278"/>
      <c r="C27" s="278"/>
      <c r="D27" s="279"/>
      <c r="E27" s="273" t="s">
        <v>260</v>
      </c>
      <c r="F27" s="274"/>
      <c r="G27" s="274"/>
      <c r="H27" s="274"/>
      <c r="I27" s="274"/>
      <c r="J27" s="274"/>
      <c r="K27" s="274"/>
      <c r="L27" s="274"/>
      <c r="M27" s="273" t="s">
        <v>261</v>
      </c>
      <c r="N27" s="274"/>
      <c r="O27" s="274"/>
      <c r="P27" s="274"/>
      <c r="Q27" s="274"/>
      <c r="R27" s="274"/>
      <c r="S27" s="274"/>
      <c r="T27" s="274"/>
      <c r="U27" s="273" t="s">
        <v>262</v>
      </c>
      <c r="V27" s="274"/>
      <c r="W27" s="274"/>
      <c r="X27" s="274"/>
      <c r="Y27" s="274"/>
      <c r="Z27" s="274"/>
      <c r="AA27" s="274"/>
      <c r="AB27" s="274"/>
      <c r="AC27" s="289" t="s">
        <v>263</v>
      </c>
      <c r="AD27" s="290"/>
      <c r="AE27" s="291"/>
      <c r="AF27" s="289"/>
      <c r="AG27" s="291"/>
      <c r="AH27" s="289"/>
      <c r="AI27" s="291"/>
      <c r="AJ27" s="22"/>
      <c r="AK27" s="22"/>
      <c r="AV27" s="22"/>
      <c r="AW27" s="22"/>
      <c r="AX27" s="22"/>
    </row>
    <row r="28" spans="1:50" s="23" customFormat="1" ht="16.2" hidden="1" thickBot="1" x14ac:dyDescent="0.35">
      <c r="A28" s="280"/>
      <c r="B28" s="281"/>
      <c r="C28" s="281"/>
      <c r="D28" s="282"/>
      <c r="E28" s="273"/>
      <c r="F28" s="274"/>
      <c r="G28" s="274"/>
      <c r="H28" s="274"/>
      <c r="I28" s="274"/>
      <c r="J28" s="274"/>
      <c r="K28" s="274"/>
      <c r="L28" s="274"/>
      <c r="M28" s="273"/>
      <c r="N28" s="274"/>
      <c r="O28" s="274"/>
      <c r="P28" s="274"/>
      <c r="Q28" s="274"/>
      <c r="R28" s="274"/>
      <c r="S28" s="274"/>
      <c r="T28" s="274"/>
      <c r="U28" s="273"/>
      <c r="V28" s="274"/>
      <c r="W28" s="274"/>
      <c r="X28" s="274"/>
      <c r="Y28" s="274"/>
      <c r="Z28" s="274"/>
      <c r="AA28" s="274"/>
      <c r="AB28" s="274"/>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16</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t="s">
        <v>62</v>
      </c>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t="s">
        <v>62</v>
      </c>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c r="J33" s="287"/>
      <c r="K33" s="287"/>
      <c r="L33" s="287"/>
      <c r="M33" s="288"/>
      <c r="N33" s="286" t="s">
        <v>62</v>
      </c>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t="s">
        <v>62</v>
      </c>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c r="F35" s="312"/>
      <c r="G35" s="312"/>
      <c r="H35" s="312"/>
      <c r="I35" s="312"/>
      <c r="J35" s="312"/>
      <c r="K35" s="312"/>
      <c r="L35" s="312"/>
      <c r="M35" s="312"/>
      <c r="N35" s="311" t="s">
        <v>43</v>
      </c>
      <c r="O35" s="311"/>
      <c r="P35" s="311"/>
      <c r="Q35" s="311"/>
      <c r="R35" s="311"/>
      <c r="S35" s="312"/>
      <c r="T35" s="312"/>
      <c r="U35" s="312"/>
      <c r="V35" s="312"/>
      <c r="W35" s="312"/>
      <c r="X35" s="311" t="s">
        <v>44</v>
      </c>
      <c r="Y35" s="311"/>
      <c r="Z35" s="311"/>
      <c r="AA35" s="311"/>
      <c r="AB35" s="311"/>
      <c r="AC35" s="311"/>
      <c r="AD35" s="311"/>
      <c r="AE35" s="311"/>
      <c r="AF35" s="310" t="e">
        <f>S35/E35</f>
        <v>#DIV/0!</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t="s">
        <v>337</v>
      </c>
      <c r="B39" s="313"/>
      <c r="C39" s="313"/>
      <c r="D39" s="313"/>
      <c r="E39" s="313"/>
      <c r="F39" s="357">
        <v>0.5</v>
      </c>
      <c r="G39" s="357"/>
      <c r="H39" s="357"/>
      <c r="I39" s="357"/>
      <c r="J39" s="313">
        <f>F39*$X$30</f>
        <v>8</v>
      </c>
      <c r="K39" s="313"/>
      <c r="L39" s="313"/>
      <c r="M39" s="313"/>
      <c r="N39" s="313" t="s">
        <v>327</v>
      </c>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57"/>
      <c r="G40" s="357"/>
      <c r="H40" s="357"/>
      <c r="I40" s="357"/>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57"/>
      <c r="G41" s="357"/>
      <c r="H41" s="357"/>
      <c r="I41" s="357"/>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57"/>
      <c r="G42" s="357"/>
      <c r="H42" s="357"/>
      <c r="I42" s="357"/>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57"/>
      <c r="G43" s="357"/>
      <c r="H43" s="357"/>
      <c r="I43" s="357"/>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t="s">
        <v>316</v>
      </c>
      <c r="B45" s="313"/>
      <c r="C45" s="313"/>
      <c r="D45" s="313"/>
      <c r="E45" s="313"/>
      <c r="F45" s="314">
        <v>0.5</v>
      </c>
      <c r="G45" s="314"/>
      <c r="H45" s="314"/>
      <c r="I45" s="314"/>
      <c r="J45" s="313">
        <f>F45*$X$30</f>
        <v>8</v>
      </c>
      <c r="K45" s="313"/>
      <c r="L45" s="313"/>
      <c r="M45" s="313"/>
      <c r="N45" s="313" t="s">
        <v>327</v>
      </c>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6.5" hidden="1" customHeight="1" thickTop="1" thickBot="1" x14ac:dyDescent="0.35">
      <c r="A51" s="313"/>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hidden="1"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hidden="1"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hidden="1"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hidden="1"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hidden="1"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hidden="1" thickTop="1" thickBot="1" x14ac:dyDescent="0.35">
      <c r="A57" s="313"/>
      <c r="B57" s="313"/>
      <c r="C57" s="313"/>
      <c r="D57" s="313"/>
      <c r="E57" s="313"/>
      <c r="F57" s="314"/>
      <c r="G57" s="314"/>
      <c r="H57" s="314"/>
      <c r="I57" s="314"/>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hidden="1"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hidden="1"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hidden="1"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hidden="1"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hidden="1"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hidden="1"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hidden="1"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hidden="1"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hidden="1"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hidden="1"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hidden="1"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96">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B154:N154"/>
    <mergeCell ref="B155:N155"/>
    <mergeCell ref="A115:F115"/>
    <mergeCell ref="N115:X116"/>
    <mergeCell ref="A116:L116"/>
    <mergeCell ref="A118:AI118"/>
    <mergeCell ref="A120:F120"/>
    <mergeCell ref="G120:H120"/>
    <mergeCell ref="K120:L120"/>
    <mergeCell ref="O120:P120"/>
    <mergeCell ref="V120:AH120"/>
    <mergeCell ref="B129:I129"/>
    <mergeCell ref="Y115:AF115"/>
    <mergeCell ref="S120:T120"/>
    <mergeCell ref="A104:E104"/>
    <mergeCell ref="F104:I104"/>
    <mergeCell ref="J104:M104"/>
    <mergeCell ref="N104:W104"/>
    <mergeCell ref="X107:AE107"/>
    <mergeCell ref="AF107:AI107"/>
    <mergeCell ref="X104:AE104"/>
    <mergeCell ref="AF104:AI104"/>
    <mergeCell ref="X105:AE105"/>
    <mergeCell ref="AF105:AI105"/>
    <mergeCell ref="X106:AE106"/>
    <mergeCell ref="AF106:AI106"/>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S30:W30"/>
    <mergeCell ref="E34:H34"/>
    <mergeCell ref="I34:M34"/>
    <mergeCell ref="N34:R34"/>
    <mergeCell ref="S34:W34"/>
    <mergeCell ref="E33:H33"/>
    <mergeCell ref="I33:M33"/>
    <mergeCell ref="N33:R33"/>
    <mergeCell ref="S33:W33"/>
    <mergeCell ref="X30:AI34"/>
    <mergeCell ref="E31:H31"/>
    <mergeCell ref="I31:M31"/>
    <mergeCell ref="A29:D34"/>
    <mergeCell ref="E29:H30"/>
    <mergeCell ref="I29:W29"/>
    <mergeCell ref="X29:AI29"/>
    <mergeCell ref="I30:M30"/>
    <mergeCell ref="N30:R30"/>
    <mergeCell ref="E32:H32"/>
    <mergeCell ref="I32:M32"/>
    <mergeCell ref="N32:R32"/>
    <mergeCell ref="S32:W32"/>
    <mergeCell ref="AF25:AG25"/>
    <mergeCell ref="AH22:AI22"/>
    <mergeCell ref="U23:AB23"/>
    <mergeCell ref="AC23:AE23"/>
    <mergeCell ref="AF23:AG23"/>
    <mergeCell ref="AH23:AI23"/>
    <mergeCell ref="N31:R31"/>
    <mergeCell ref="S31:W31"/>
    <mergeCell ref="AH28:AI28"/>
    <mergeCell ref="AH27:AI27"/>
    <mergeCell ref="AH25:AI25"/>
    <mergeCell ref="AH26:AI26"/>
    <mergeCell ref="M28:T28"/>
    <mergeCell ref="U28:AB28"/>
    <mergeCell ref="M26:T26"/>
    <mergeCell ref="U25:AB25"/>
    <mergeCell ref="M27:T27"/>
    <mergeCell ref="AF22:AG22"/>
    <mergeCell ref="AC28:AE28"/>
    <mergeCell ref="AF28:AG28"/>
    <mergeCell ref="U26:AB26"/>
    <mergeCell ref="AC26:AE26"/>
    <mergeCell ref="AF26:AG26"/>
    <mergeCell ref="AF27:AG27"/>
    <mergeCell ref="AC22:AE22"/>
    <mergeCell ref="U24:AB24"/>
    <mergeCell ref="AC24:AE24"/>
    <mergeCell ref="AH18:AI18"/>
    <mergeCell ref="U21:AB21"/>
    <mergeCell ref="AC21:AE21"/>
    <mergeCell ref="AF21:AG21"/>
    <mergeCell ref="AH21:AI21"/>
    <mergeCell ref="U20:AB20"/>
    <mergeCell ref="AC20:AE20"/>
    <mergeCell ref="AF20:AG20"/>
    <mergeCell ref="AH20:AI20"/>
    <mergeCell ref="U19:AB19"/>
    <mergeCell ref="AH19:AI19"/>
    <mergeCell ref="U18:AB18"/>
    <mergeCell ref="AC18:AE18"/>
    <mergeCell ref="AF18:AG18"/>
    <mergeCell ref="AC19:AE19"/>
    <mergeCell ref="AF19:AG19"/>
    <mergeCell ref="AF24:AG24"/>
    <mergeCell ref="AC16:AE16"/>
    <mergeCell ref="AH16:AI16"/>
    <mergeCell ref="U17:AB17"/>
    <mergeCell ref="AC17:AE17"/>
    <mergeCell ref="AF17:AG17"/>
    <mergeCell ref="AH17:AI17"/>
    <mergeCell ref="AF16:AG16"/>
    <mergeCell ref="E14:L14"/>
    <mergeCell ref="M14:T14"/>
    <mergeCell ref="U14:AB14"/>
    <mergeCell ref="E16:L16"/>
    <mergeCell ref="M16:T16"/>
    <mergeCell ref="U16:AB16"/>
    <mergeCell ref="E15:L15"/>
    <mergeCell ref="M15:T15"/>
    <mergeCell ref="U15:AB15"/>
    <mergeCell ref="AC15:AE15"/>
    <mergeCell ref="AF15:AG15"/>
    <mergeCell ref="AH15:AI15"/>
    <mergeCell ref="AC14:AE14"/>
    <mergeCell ref="AF14:AG14"/>
    <mergeCell ref="E17:L25"/>
    <mergeCell ref="M17:T25"/>
    <mergeCell ref="A14:D28"/>
    <mergeCell ref="E28:L28"/>
    <mergeCell ref="E26:L26"/>
    <mergeCell ref="E27:L27"/>
    <mergeCell ref="AC25:AE25"/>
    <mergeCell ref="U27:AB27"/>
    <mergeCell ref="AC27:AE27"/>
    <mergeCell ref="BA5:BH5"/>
    <mergeCell ref="A6:D6"/>
    <mergeCell ref="E6:AI6"/>
    <mergeCell ref="P5:W5"/>
    <mergeCell ref="X5:AB5"/>
    <mergeCell ref="A7:D7"/>
    <mergeCell ref="E7:AI7"/>
    <mergeCell ref="U22:AB22"/>
    <mergeCell ref="A8:D8"/>
    <mergeCell ref="E8:AI8"/>
    <mergeCell ref="A9:AI10"/>
    <mergeCell ref="A11:AI11"/>
    <mergeCell ref="A12:AI12"/>
    <mergeCell ref="A13:D13"/>
    <mergeCell ref="E13:AI13"/>
    <mergeCell ref="AH14:AI14"/>
    <mergeCell ref="AH24:AI24"/>
    <mergeCell ref="A1:AG1"/>
    <mergeCell ref="A2:AI2"/>
    <mergeCell ref="A3:AG3"/>
    <mergeCell ref="A4:R4"/>
    <mergeCell ref="S4:AI4"/>
    <mergeCell ref="A5:D5"/>
    <mergeCell ref="E5:J5"/>
    <mergeCell ref="K5:O5"/>
    <mergeCell ref="AC5:AI5"/>
  </mergeCells>
  <phoneticPr fontId="0" type="noConversion"/>
  <dataValidations count="3">
    <dataValidation type="list" allowBlank="1" showInputMessage="1" showErrorMessage="1" sqref="E7">
      <formula1>$B$131:$B$153</formula1>
    </dataValidation>
    <dataValidation type="list" allowBlank="1" showInputMessage="1" showErrorMessage="1" sqref="E8">
      <formula1>$B$156:$B$218</formula1>
    </dataValidation>
    <dataValidation type="list" allowBlank="1" showInputMessage="1" showErrorMessage="1" sqref="A3">
      <formula1>$A$126:$A$127</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77" fitToHeight="0" orientation="landscape" horizontalDpi="300" verticalDpi="300" r:id="rId1"/>
  <headerFooter>
    <oddFooter>Pagina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view="pageBreakPreview" topLeftCell="A18" zoomScale="85" zoomScaleNormal="80" zoomScaleSheetLayoutView="85" workbookViewId="0">
      <selection activeCell="U17" sqref="U17:AB17"/>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Elenco!B5</f>
        <v>3</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57" customHeight="1" thickTop="1" thickBot="1" x14ac:dyDescent="0.35">
      <c r="A5" s="268" t="s">
        <v>16</v>
      </c>
      <c r="B5" s="268"/>
      <c r="C5" s="268"/>
      <c r="D5" s="268"/>
      <c r="E5" s="283" t="s">
        <v>337</v>
      </c>
      <c r="F5" s="283"/>
      <c r="G5" s="283"/>
      <c r="H5" s="283"/>
      <c r="I5" s="283"/>
      <c r="J5" s="283"/>
      <c r="K5" s="268" t="s">
        <v>18</v>
      </c>
      <c r="L5" s="268"/>
      <c r="M5" s="268"/>
      <c r="N5" s="268"/>
      <c r="O5" s="268"/>
      <c r="P5" s="283" t="s">
        <v>345</v>
      </c>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hidden="1"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hidden="1" customHeight="1" thickTop="1" thickBot="1" x14ac:dyDescent="0.35">
      <c r="A7" s="268" t="s">
        <v>23</v>
      </c>
      <c r="B7" s="268"/>
      <c r="C7" s="268"/>
      <c r="D7" s="268"/>
      <c r="E7" s="284" t="s">
        <v>24</v>
      </c>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hidden="1" customHeight="1" thickTop="1" thickBot="1" x14ac:dyDescent="0.35">
      <c r="A8" s="268" t="s">
        <v>25</v>
      </c>
      <c r="B8" s="268"/>
      <c r="C8" s="268"/>
      <c r="D8" s="268"/>
      <c r="E8" s="284" t="s">
        <v>26</v>
      </c>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hidden="1"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hidden="1"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hidden="1"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t="str">
        <f>Elenco!E5</f>
        <v>Risorse umane: garantire una corretta gestione del personale, secondo principi di legalità, equità e di riconoscimento del merito</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59.25" customHeight="1" x14ac:dyDescent="0.3">
      <c r="A15" s="277"/>
      <c r="B15" s="278"/>
      <c r="C15" s="278"/>
      <c r="D15" s="279"/>
      <c r="E15" s="273" t="s">
        <v>264</v>
      </c>
      <c r="F15" s="274"/>
      <c r="G15" s="274"/>
      <c r="H15" s="274"/>
      <c r="I15" s="274"/>
      <c r="J15" s="274"/>
      <c r="K15" s="274"/>
      <c r="L15" s="274"/>
      <c r="M15" s="273" t="s">
        <v>265</v>
      </c>
      <c r="N15" s="274"/>
      <c r="O15" s="274"/>
      <c r="P15" s="274"/>
      <c r="Q15" s="274"/>
      <c r="R15" s="274"/>
      <c r="S15" s="274"/>
      <c r="T15" s="274"/>
      <c r="U15" s="273" t="s">
        <v>267</v>
      </c>
      <c r="V15" s="274"/>
      <c r="W15" s="274"/>
      <c r="X15" s="274"/>
      <c r="Y15" s="274"/>
      <c r="Z15" s="274"/>
      <c r="AA15" s="274"/>
      <c r="AB15" s="274"/>
      <c r="AC15" s="322">
        <v>0.85</v>
      </c>
      <c r="AD15" s="290"/>
      <c r="AE15" s="291"/>
      <c r="AF15" s="289"/>
      <c r="AG15" s="291"/>
      <c r="AH15" s="289"/>
      <c r="AI15" s="291"/>
      <c r="AJ15" s="22"/>
      <c r="AK15" s="22"/>
      <c r="AV15" s="22"/>
      <c r="AW15" s="22"/>
      <c r="AX15" s="22"/>
    </row>
    <row r="16" spans="1:60" s="23" customFormat="1" ht="94.5" customHeight="1" x14ac:dyDescent="0.3">
      <c r="A16" s="277"/>
      <c r="B16" s="278"/>
      <c r="C16" s="278"/>
      <c r="D16" s="279"/>
      <c r="E16" s="273" t="s">
        <v>268</v>
      </c>
      <c r="F16" s="274"/>
      <c r="G16" s="274"/>
      <c r="H16" s="274"/>
      <c r="I16" s="274"/>
      <c r="J16" s="274"/>
      <c r="K16" s="274"/>
      <c r="L16" s="274"/>
      <c r="M16" s="273" t="s">
        <v>269</v>
      </c>
      <c r="N16" s="274"/>
      <c r="O16" s="274"/>
      <c r="P16" s="274"/>
      <c r="Q16" s="274"/>
      <c r="R16" s="274"/>
      <c r="S16" s="274"/>
      <c r="T16" s="274"/>
      <c r="U16" s="361" t="s">
        <v>270</v>
      </c>
      <c r="V16" s="362"/>
      <c r="W16" s="362"/>
      <c r="X16" s="362"/>
      <c r="Y16" s="362"/>
      <c r="Z16" s="362"/>
      <c r="AA16" s="362"/>
      <c r="AB16" s="362"/>
      <c r="AC16" s="322">
        <v>0.05</v>
      </c>
      <c r="AD16" s="290"/>
      <c r="AE16" s="291"/>
      <c r="AF16" s="289"/>
      <c r="AG16" s="291"/>
      <c r="AH16" s="289"/>
      <c r="AI16" s="291"/>
      <c r="AJ16" s="22"/>
      <c r="AK16" s="22"/>
      <c r="AV16" s="22"/>
      <c r="AW16" s="22"/>
      <c r="AX16" s="22"/>
    </row>
    <row r="17" spans="1:50" s="23" customFormat="1" ht="87.75" customHeight="1" x14ac:dyDescent="0.3">
      <c r="A17" s="277"/>
      <c r="B17" s="278"/>
      <c r="C17" s="278"/>
      <c r="D17" s="279"/>
      <c r="E17" s="273" t="s">
        <v>271</v>
      </c>
      <c r="F17" s="274"/>
      <c r="G17" s="274"/>
      <c r="H17" s="274"/>
      <c r="I17" s="274"/>
      <c r="J17" s="274"/>
      <c r="K17" s="274"/>
      <c r="L17" s="274"/>
      <c r="M17" s="273" t="s">
        <v>272</v>
      </c>
      <c r="N17" s="274"/>
      <c r="O17" s="274"/>
      <c r="P17" s="274"/>
      <c r="Q17" s="274"/>
      <c r="R17" s="274"/>
      <c r="S17" s="274"/>
      <c r="T17" s="274"/>
      <c r="U17" s="273" t="s">
        <v>336</v>
      </c>
      <c r="V17" s="274"/>
      <c r="W17" s="274"/>
      <c r="X17" s="274"/>
      <c r="Y17" s="274"/>
      <c r="Z17" s="274"/>
      <c r="AA17" s="274"/>
      <c r="AB17" s="274"/>
      <c r="AC17" s="358">
        <v>0.7</v>
      </c>
      <c r="AD17" s="359"/>
      <c r="AE17" s="360"/>
      <c r="AF17" s="289"/>
      <c r="AG17" s="291"/>
      <c r="AH17" s="289"/>
      <c r="AI17" s="291"/>
      <c r="AJ17" s="22"/>
      <c r="AK17" s="22"/>
      <c r="AV17" s="22"/>
      <c r="AW17" s="22"/>
      <c r="AX17" s="22"/>
    </row>
    <row r="18" spans="1:50" s="23" customFormat="1" ht="47.25" customHeight="1" thickBot="1" x14ac:dyDescent="0.35">
      <c r="A18" s="277"/>
      <c r="B18" s="278"/>
      <c r="C18" s="278"/>
      <c r="D18" s="279"/>
      <c r="E18" s="273" t="s">
        <v>273</v>
      </c>
      <c r="F18" s="274"/>
      <c r="G18" s="274"/>
      <c r="H18" s="274"/>
      <c r="I18" s="274"/>
      <c r="J18" s="274"/>
      <c r="K18" s="274"/>
      <c r="L18" s="274"/>
      <c r="M18" s="273" t="s">
        <v>274</v>
      </c>
      <c r="N18" s="274"/>
      <c r="O18" s="274"/>
      <c r="P18" s="274"/>
      <c r="Q18" s="274"/>
      <c r="R18" s="274"/>
      <c r="S18" s="274"/>
      <c r="T18" s="274"/>
      <c r="U18" s="273" t="s">
        <v>470</v>
      </c>
      <c r="V18" s="274"/>
      <c r="W18" s="274"/>
      <c r="X18" s="274"/>
      <c r="Y18" s="274"/>
      <c r="Z18" s="274"/>
      <c r="AA18" s="274"/>
      <c r="AB18" s="274"/>
      <c r="AC18" s="289" t="s">
        <v>275</v>
      </c>
      <c r="AD18" s="290"/>
      <c r="AE18" s="291"/>
      <c r="AF18" s="289"/>
      <c r="AG18" s="291"/>
      <c r="AH18" s="289"/>
      <c r="AI18" s="291"/>
      <c r="AJ18" s="22"/>
      <c r="AK18" s="22"/>
      <c r="AV18" s="22"/>
      <c r="AW18" s="22"/>
      <c r="AX18" s="22"/>
    </row>
    <row r="19" spans="1:50" s="23" customFormat="1" ht="15.6" hidden="1" x14ac:dyDescent="0.3">
      <c r="A19" s="277"/>
      <c r="B19" s="278"/>
      <c r="C19" s="278"/>
      <c r="D19" s="279"/>
      <c r="E19" s="273"/>
      <c r="F19" s="274"/>
      <c r="G19" s="274"/>
      <c r="H19" s="274"/>
      <c r="I19" s="274"/>
      <c r="J19" s="274"/>
      <c r="K19" s="274"/>
      <c r="L19" s="274"/>
      <c r="M19" s="273"/>
      <c r="N19" s="274"/>
      <c r="O19" s="274"/>
      <c r="P19" s="274"/>
      <c r="Q19" s="274"/>
      <c r="R19" s="274"/>
      <c r="S19" s="274"/>
      <c r="T19" s="274"/>
      <c r="U19" s="273"/>
      <c r="V19" s="274"/>
      <c r="W19" s="274"/>
      <c r="X19" s="274"/>
      <c r="Y19" s="274"/>
      <c r="Z19" s="274"/>
      <c r="AA19" s="274"/>
      <c r="AB19" s="274"/>
      <c r="AC19" s="289"/>
      <c r="AD19" s="290"/>
      <c r="AE19" s="291"/>
      <c r="AF19" s="289"/>
      <c r="AG19" s="291"/>
      <c r="AH19" s="289"/>
      <c r="AI19" s="291"/>
      <c r="AJ19" s="22"/>
      <c r="AK19" s="22"/>
      <c r="AV19" s="22"/>
      <c r="AW19" s="22"/>
      <c r="AX19" s="22"/>
    </row>
    <row r="20" spans="1:50" s="23" customFormat="1" ht="15.6" hidden="1" x14ac:dyDescent="0.3">
      <c r="A20" s="277"/>
      <c r="B20" s="278"/>
      <c r="C20" s="278"/>
      <c r="D20" s="279"/>
      <c r="E20" s="273"/>
      <c r="F20" s="274"/>
      <c r="G20" s="274"/>
      <c r="H20" s="274"/>
      <c r="I20" s="274"/>
      <c r="J20" s="274"/>
      <c r="K20" s="274"/>
      <c r="L20" s="274"/>
      <c r="M20" s="273"/>
      <c r="N20" s="274"/>
      <c r="O20" s="274"/>
      <c r="P20" s="274"/>
      <c r="Q20" s="274"/>
      <c r="R20" s="274"/>
      <c r="S20" s="274"/>
      <c r="T20" s="274"/>
      <c r="U20" s="273"/>
      <c r="V20" s="274"/>
      <c r="W20" s="274"/>
      <c r="X20" s="274"/>
      <c r="Y20" s="274"/>
      <c r="Z20" s="274"/>
      <c r="AA20" s="274"/>
      <c r="AB20" s="274"/>
      <c r="AC20" s="289"/>
      <c r="AD20" s="290"/>
      <c r="AE20" s="291"/>
      <c r="AF20" s="289"/>
      <c r="AG20" s="291"/>
      <c r="AH20" s="289"/>
      <c r="AI20" s="291"/>
      <c r="AJ20" s="22"/>
      <c r="AK20" s="22"/>
      <c r="AV20" s="22"/>
      <c r="AW20" s="22"/>
      <c r="AX20" s="22"/>
    </row>
    <row r="21" spans="1:50" s="23" customFormat="1" ht="15.6" hidden="1" x14ac:dyDescent="0.3">
      <c r="A21" s="277"/>
      <c r="B21" s="278"/>
      <c r="C21" s="278"/>
      <c r="D21" s="279"/>
      <c r="E21" s="273"/>
      <c r="F21" s="274"/>
      <c r="G21" s="274"/>
      <c r="H21" s="274"/>
      <c r="I21" s="274"/>
      <c r="J21" s="274"/>
      <c r="K21" s="274"/>
      <c r="L21" s="274"/>
      <c r="M21" s="273"/>
      <c r="N21" s="274"/>
      <c r="O21" s="274"/>
      <c r="P21" s="274"/>
      <c r="Q21" s="274"/>
      <c r="R21" s="274"/>
      <c r="S21" s="274"/>
      <c r="T21" s="274"/>
      <c r="U21" s="273"/>
      <c r="V21" s="274"/>
      <c r="W21" s="274"/>
      <c r="X21" s="274"/>
      <c r="Y21" s="274"/>
      <c r="Z21" s="274"/>
      <c r="AA21" s="274"/>
      <c r="AB21" s="274"/>
      <c r="AC21" s="289"/>
      <c r="AD21" s="290"/>
      <c r="AE21" s="291"/>
      <c r="AF21" s="289"/>
      <c r="AG21" s="291"/>
      <c r="AH21" s="289"/>
      <c r="AI21" s="291"/>
      <c r="AJ21" s="22"/>
      <c r="AK21" s="22"/>
      <c r="AV21" s="22"/>
      <c r="AW21" s="22"/>
      <c r="AX21" s="22"/>
    </row>
    <row r="22" spans="1:50" s="23" customFormat="1" ht="15.6" hidden="1" x14ac:dyDescent="0.3">
      <c r="A22" s="277"/>
      <c r="B22" s="278"/>
      <c r="C22" s="278"/>
      <c r="D22" s="279"/>
      <c r="E22" s="85"/>
      <c r="F22" s="86"/>
      <c r="G22" s="86"/>
      <c r="H22" s="86"/>
      <c r="I22" s="86"/>
      <c r="J22" s="86"/>
      <c r="K22" s="86"/>
      <c r="L22" s="86"/>
      <c r="M22" s="85"/>
      <c r="N22" s="86"/>
      <c r="O22" s="86"/>
      <c r="P22" s="86"/>
      <c r="Q22" s="86"/>
      <c r="R22" s="86"/>
      <c r="S22" s="86"/>
      <c r="T22" s="86"/>
      <c r="U22" s="85"/>
      <c r="V22" s="86"/>
      <c r="W22" s="86"/>
      <c r="X22" s="86"/>
      <c r="Y22" s="86"/>
      <c r="Z22" s="86"/>
      <c r="AA22" s="86"/>
      <c r="AB22" s="86"/>
      <c r="AC22" s="82"/>
      <c r="AD22" s="83"/>
      <c r="AE22" s="84"/>
      <c r="AF22" s="82"/>
      <c r="AG22" s="84"/>
      <c r="AH22" s="82"/>
      <c r="AI22" s="84"/>
      <c r="AJ22" s="22"/>
      <c r="AK22" s="22"/>
      <c r="AV22" s="22"/>
      <c r="AW22" s="22"/>
      <c r="AX22" s="22"/>
    </row>
    <row r="23" spans="1:50" s="23" customFormat="1" ht="15.6" hidden="1" x14ac:dyDescent="0.3">
      <c r="A23" s="277"/>
      <c r="B23" s="278"/>
      <c r="C23" s="278"/>
      <c r="D23" s="279"/>
      <c r="E23" s="85"/>
      <c r="F23" s="86"/>
      <c r="G23" s="86"/>
      <c r="H23" s="86"/>
      <c r="I23" s="86"/>
      <c r="J23" s="86"/>
      <c r="K23" s="86"/>
      <c r="L23" s="86"/>
      <c r="M23" s="85"/>
      <c r="N23" s="86"/>
      <c r="O23" s="86"/>
      <c r="P23" s="86"/>
      <c r="Q23" s="86"/>
      <c r="R23" s="86"/>
      <c r="S23" s="86"/>
      <c r="T23" s="86"/>
      <c r="U23" s="85"/>
      <c r="V23" s="86"/>
      <c r="W23" s="86"/>
      <c r="X23" s="86"/>
      <c r="Y23" s="86"/>
      <c r="Z23" s="86"/>
      <c r="AA23" s="86"/>
      <c r="AB23" s="86"/>
      <c r="AC23" s="82"/>
      <c r="AD23" s="83"/>
      <c r="AE23" s="84"/>
      <c r="AF23" s="82"/>
      <c r="AG23" s="84"/>
      <c r="AH23" s="82"/>
      <c r="AI23" s="84"/>
      <c r="AJ23" s="22"/>
      <c r="AK23" s="22"/>
      <c r="AV23" s="22"/>
      <c r="AW23" s="22"/>
      <c r="AX23" s="22"/>
    </row>
    <row r="24" spans="1:50" s="23" customFormat="1" ht="15.6" hidden="1" x14ac:dyDescent="0.3">
      <c r="A24" s="277"/>
      <c r="B24" s="278"/>
      <c r="C24" s="278"/>
      <c r="D24" s="279"/>
      <c r="E24" s="85"/>
      <c r="F24" s="86"/>
      <c r="G24" s="86"/>
      <c r="H24" s="86"/>
      <c r="I24" s="86"/>
      <c r="J24" s="86"/>
      <c r="K24" s="86"/>
      <c r="L24" s="86"/>
      <c r="M24" s="85"/>
      <c r="N24" s="86"/>
      <c r="O24" s="86"/>
      <c r="P24" s="86"/>
      <c r="Q24" s="86"/>
      <c r="R24" s="86"/>
      <c r="S24" s="86"/>
      <c r="T24" s="86"/>
      <c r="U24" s="85"/>
      <c r="V24" s="86"/>
      <c r="W24" s="86"/>
      <c r="X24" s="86"/>
      <c r="Y24" s="86"/>
      <c r="Z24" s="86"/>
      <c r="AA24" s="86"/>
      <c r="AB24" s="86"/>
      <c r="AC24" s="82"/>
      <c r="AD24" s="83"/>
      <c r="AE24" s="84"/>
      <c r="AF24" s="82"/>
      <c r="AG24" s="84"/>
      <c r="AH24" s="82"/>
      <c r="AI24" s="84"/>
      <c r="AJ24" s="22"/>
      <c r="AK24" s="22"/>
      <c r="AV24" s="22"/>
      <c r="AW24" s="22"/>
      <c r="AX24" s="22"/>
    </row>
    <row r="25" spans="1:50" s="23" customFormat="1" ht="15.6" hidden="1" x14ac:dyDescent="0.3">
      <c r="A25" s="277"/>
      <c r="B25" s="278"/>
      <c r="C25" s="278"/>
      <c r="D25" s="279"/>
      <c r="E25" s="85"/>
      <c r="F25" s="86"/>
      <c r="G25" s="86"/>
      <c r="H25" s="86"/>
      <c r="I25" s="86"/>
      <c r="J25" s="86"/>
      <c r="K25" s="86"/>
      <c r="L25" s="86"/>
      <c r="M25" s="85"/>
      <c r="N25" s="86"/>
      <c r="O25" s="86"/>
      <c r="P25" s="86"/>
      <c r="Q25" s="86"/>
      <c r="R25" s="86"/>
      <c r="S25" s="86"/>
      <c r="T25" s="86"/>
      <c r="U25" s="85"/>
      <c r="V25" s="86"/>
      <c r="W25" s="86"/>
      <c r="X25" s="86"/>
      <c r="Y25" s="86"/>
      <c r="Z25" s="86"/>
      <c r="AA25" s="86"/>
      <c r="AB25" s="86"/>
      <c r="AC25" s="82"/>
      <c r="AD25" s="83"/>
      <c r="AE25" s="84"/>
      <c r="AF25" s="82"/>
      <c r="AG25" s="84"/>
      <c r="AH25" s="82"/>
      <c r="AI25" s="84"/>
      <c r="AJ25" s="22"/>
      <c r="AK25" s="22"/>
      <c r="AV25" s="22"/>
      <c r="AW25" s="22"/>
      <c r="AX25" s="22"/>
    </row>
    <row r="26" spans="1:50" s="23" customFormat="1" ht="15.6" hidden="1" x14ac:dyDescent="0.3">
      <c r="A26" s="277"/>
      <c r="B26" s="278"/>
      <c r="C26" s="278"/>
      <c r="D26" s="279"/>
      <c r="E26" s="85"/>
      <c r="F26" s="86"/>
      <c r="G26" s="86"/>
      <c r="H26" s="86"/>
      <c r="I26" s="86"/>
      <c r="J26" s="86"/>
      <c r="K26" s="86"/>
      <c r="L26" s="86"/>
      <c r="M26" s="85"/>
      <c r="N26" s="86"/>
      <c r="O26" s="86"/>
      <c r="P26" s="86"/>
      <c r="Q26" s="86"/>
      <c r="R26" s="86"/>
      <c r="S26" s="86"/>
      <c r="T26" s="86"/>
      <c r="U26" s="85"/>
      <c r="V26" s="86"/>
      <c r="W26" s="86"/>
      <c r="X26" s="86"/>
      <c r="Y26" s="86"/>
      <c r="Z26" s="86"/>
      <c r="AA26" s="86"/>
      <c r="AB26" s="86"/>
      <c r="AC26" s="82"/>
      <c r="AD26" s="83"/>
      <c r="AE26" s="84"/>
      <c r="AF26" s="82"/>
      <c r="AG26" s="84"/>
      <c r="AH26" s="82"/>
      <c r="AI26" s="84"/>
      <c r="AJ26" s="22"/>
      <c r="AK26" s="22"/>
      <c r="AV26" s="22"/>
      <c r="AW26" s="22"/>
      <c r="AX26" s="22"/>
    </row>
    <row r="27" spans="1:50" s="23" customFormat="1" ht="15.6" hidden="1" x14ac:dyDescent="0.3">
      <c r="A27" s="277"/>
      <c r="B27" s="278"/>
      <c r="C27" s="278"/>
      <c r="D27" s="279"/>
      <c r="E27" s="85"/>
      <c r="F27" s="86"/>
      <c r="G27" s="86"/>
      <c r="H27" s="86"/>
      <c r="I27" s="86"/>
      <c r="J27" s="86"/>
      <c r="K27" s="86"/>
      <c r="L27" s="86"/>
      <c r="M27" s="85"/>
      <c r="N27" s="86"/>
      <c r="O27" s="86"/>
      <c r="P27" s="86"/>
      <c r="Q27" s="86"/>
      <c r="R27" s="86"/>
      <c r="S27" s="86"/>
      <c r="T27" s="86"/>
      <c r="U27" s="85"/>
      <c r="V27" s="86"/>
      <c r="W27" s="86"/>
      <c r="X27" s="86"/>
      <c r="Y27" s="86"/>
      <c r="Z27" s="86"/>
      <c r="AA27" s="86"/>
      <c r="AB27" s="86"/>
      <c r="AC27" s="82"/>
      <c r="AD27" s="83"/>
      <c r="AE27" s="84"/>
      <c r="AF27" s="82"/>
      <c r="AG27" s="84"/>
      <c r="AH27" s="82"/>
      <c r="AI27" s="84"/>
      <c r="AJ27" s="22"/>
      <c r="AK27" s="22"/>
      <c r="AV27" s="22"/>
      <c r="AW27" s="22"/>
      <c r="AX27" s="22"/>
    </row>
    <row r="28" spans="1:50" s="23" customFormat="1" ht="16.2" hidden="1" thickBot="1" x14ac:dyDescent="0.35">
      <c r="A28" s="280"/>
      <c r="B28" s="281"/>
      <c r="C28" s="281"/>
      <c r="D28" s="282"/>
      <c r="E28" s="273"/>
      <c r="F28" s="274"/>
      <c r="G28" s="274"/>
      <c r="H28" s="274"/>
      <c r="I28" s="274"/>
      <c r="J28" s="274"/>
      <c r="K28" s="274"/>
      <c r="L28" s="274"/>
      <c r="M28" s="273"/>
      <c r="N28" s="274"/>
      <c r="O28" s="274"/>
      <c r="P28" s="274"/>
      <c r="Q28" s="274"/>
      <c r="R28" s="274"/>
      <c r="S28" s="274"/>
      <c r="T28" s="274"/>
      <c r="U28" s="273"/>
      <c r="V28" s="274"/>
      <c r="W28" s="274"/>
      <c r="X28" s="274"/>
      <c r="Y28" s="274"/>
      <c r="Z28" s="274"/>
      <c r="AA28" s="274"/>
      <c r="AB28" s="274"/>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14</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t="s">
        <v>62</v>
      </c>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c r="J32" s="287"/>
      <c r="K32" s="287"/>
      <c r="L32" s="287"/>
      <c r="M32" s="288"/>
      <c r="N32" s="286" t="s">
        <v>62</v>
      </c>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c r="J33" s="287"/>
      <c r="K33" s="287"/>
      <c r="L33" s="287"/>
      <c r="M33" s="288"/>
      <c r="N33" s="286" t="s">
        <v>62</v>
      </c>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t="s">
        <v>62</v>
      </c>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t="s">
        <v>337</v>
      </c>
      <c r="B39" s="313"/>
      <c r="C39" s="313"/>
      <c r="D39" s="313"/>
      <c r="E39" s="313"/>
      <c r="F39" s="314">
        <v>0.5</v>
      </c>
      <c r="G39" s="314"/>
      <c r="H39" s="314"/>
      <c r="I39" s="314"/>
      <c r="J39" s="313">
        <f>F39*$X$30</f>
        <v>7</v>
      </c>
      <c r="K39" s="313"/>
      <c r="L39" s="313"/>
      <c r="M39" s="313"/>
      <c r="N39" s="313" t="s">
        <v>321</v>
      </c>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t="s">
        <v>316</v>
      </c>
      <c r="B45" s="313"/>
      <c r="C45" s="313"/>
      <c r="D45" s="313"/>
      <c r="E45" s="313"/>
      <c r="F45" s="314">
        <v>0.5</v>
      </c>
      <c r="G45" s="314"/>
      <c r="H45" s="314"/>
      <c r="I45" s="314"/>
      <c r="J45" s="313">
        <f>F45*$X$30</f>
        <v>7</v>
      </c>
      <c r="K45" s="313"/>
      <c r="L45" s="313"/>
      <c r="M45" s="313"/>
      <c r="N45" s="313" t="s">
        <v>321</v>
      </c>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hidden="1" thickTop="1" thickBot="1" x14ac:dyDescent="0.35">
      <c r="A51" s="313" t="s">
        <v>326</v>
      </c>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hidden="1"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hidden="1"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hidden="1"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hidden="1"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hidden="1"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hidden="1" thickTop="1" thickBot="1" x14ac:dyDescent="0.35">
      <c r="A57" s="313"/>
      <c r="B57" s="313"/>
      <c r="C57" s="313"/>
      <c r="D57" s="313"/>
      <c r="E57" s="313"/>
      <c r="F57" s="314"/>
      <c r="G57" s="314"/>
      <c r="H57" s="314"/>
      <c r="I57" s="314"/>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hidden="1"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hidden="1"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hidden="1"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hidden="1"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hidden="1"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hidden="1"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hidden="1"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hidden="1"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hidden="1"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hidden="1"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A3">
      <formula1>$A$126:$A$127</formula1>
    </dataValidation>
    <dataValidation type="list" allowBlank="1" showInputMessage="1" showErrorMessage="1" sqref="E8">
      <formula1>$B$156:$B$218</formula1>
    </dataValidation>
    <dataValidation type="list" allowBlank="1" showInputMessage="1" showErrorMessage="1" sqref="E7">
      <formula1>$B$131:$B$153</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77" fitToHeight="0" orientation="landscape" horizontalDpi="300" verticalDpi="300" r:id="rId1"/>
  <headerFooter>
    <oddFooter>Pagina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topLeftCell="A20" zoomScale="80" zoomScaleNormal="80" zoomScaleSheetLayoutView="80" workbookViewId="0">
      <selection activeCell="AF20" sqref="AF20:AG20"/>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Elenco!B6</f>
        <v>4</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
        <v>337</v>
      </c>
      <c r="F5" s="283"/>
      <c r="G5" s="283"/>
      <c r="H5" s="283"/>
      <c r="I5" s="283"/>
      <c r="J5" s="283"/>
      <c r="K5" s="268" t="s">
        <v>18</v>
      </c>
      <c r="L5" s="268"/>
      <c r="M5" s="268"/>
      <c r="N5" s="268"/>
      <c r="O5" s="268"/>
      <c r="P5" s="283" t="s">
        <v>345</v>
      </c>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hidden="1"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hidden="1" customHeight="1" thickTop="1" thickBot="1" x14ac:dyDescent="0.35">
      <c r="A7" s="268" t="s">
        <v>23</v>
      </c>
      <c r="B7" s="268"/>
      <c r="C7" s="268"/>
      <c r="D7" s="268"/>
      <c r="E7" s="284" t="s">
        <v>24</v>
      </c>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hidden="1" customHeight="1" thickTop="1" thickBot="1" x14ac:dyDescent="0.35">
      <c r="A8" s="268" t="s">
        <v>25</v>
      </c>
      <c r="B8" s="268"/>
      <c r="C8" s="268"/>
      <c r="D8" s="268"/>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hidden="1"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hidden="1"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hidden="1"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t="str">
        <f>Elenco!E6</f>
        <v>Gestione dei servizi a contatto con il pubblico: garantire la soddisfazione dell'utenza e la pronta risposta alle istanze presentate</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84.75" hidden="1" customHeight="1" x14ac:dyDescent="0.3">
      <c r="A15" s="277"/>
      <c r="B15" s="278"/>
      <c r="C15" s="278"/>
      <c r="D15" s="279"/>
      <c r="E15" s="294"/>
      <c r="F15" s="295"/>
      <c r="G15" s="295"/>
      <c r="H15" s="295"/>
      <c r="I15" s="295"/>
      <c r="J15" s="295"/>
      <c r="K15" s="295"/>
      <c r="L15" s="295"/>
      <c r="M15" s="294"/>
      <c r="N15" s="295"/>
      <c r="O15" s="295"/>
      <c r="P15" s="295"/>
      <c r="Q15" s="295"/>
      <c r="R15" s="295"/>
      <c r="S15" s="295"/>
      <c r="T15" s="295"/>
      <c r="U15" s="294"/>
      <c r="V15" s="295"/>
      <c r="W15" s="295"/>
      <c r="X15" s="295"/>
      <c r="Y15" s="295"/>
      <c r="Z15" s="295"/>
      <c r="AA15" s="295"/>
      <c r="AB15" s="295"/>
      <c r="AC15" s="363"/>
      <c r="AD15" s="352"/>
      <c r="AE15" s="353"/>
      <c r="AF15" s="289"/>
      <c r="AG15" s="291"/>
      <c r="AH15" s="289"/>
      <c r="AI15" s="291"/>
      <c r="AJ15" s="22"/>
      <c r="AK15" s="22"/>
      <c r="AV15" s="22"/>
      <c r="AW15" s="22"/>
      <c r="AX15" s="22"/>
    </row>
    <row r="16" spans="1:60" s="23" customFormat="1" ht="74.25" customHeight="1" x14ac:dyDescent="0.3">
      <c r="A16" s="277"/>
      <c r="B16" s="278"/>
      <c r="C16" s="278"/>
      <c r="D16" s="279"/>
      <c r="E16" s="294" t="s">
        <v>276</v>
      </c>
      <c r="F16" s="295"/>
      <c r="G16" s="295"/>
      <c r="H16" s="295"/>
      <c r="I16" s="295"/>
      <c r="J16" s="295"/>
      <c r="K16" s="295"/>
      <c r="L16" s="295"/>
      <c r="M16" s="294" t="s">
        <v>277</v>
      </c>
      <c r="N16" s="295"/>
      <c r="O16" s="295"/>
      <c r="P16" s="295"/>
      <c r="Q16" s="295"/>
      <c r="R16" s="295"/>
      <c r="S16" s="295"/>
      <c r="T16" s="295"/>
      <c r="U16" s="294" t="s">
        <v>278</v>
      </c>
      <c r="V16" s="295"/>
      <c r="W16" s="295"/>
      <c r="X16" s="295"/>
      <c r="Y16" s="295"/>
      <c r="Z16" s="295"/>
      <c r="AA16" s="295"/>
      <c r="AB16" s="295"/>
      <c r="AC16" s="351" t="s">
        <v>471</v>
      </c>
      <c r="AD16" s="352"/>
      <c r="AE16" s="353"/>
      <c r="AF16" s="289"/>
      <c r="AG16" s="291"/>
      <c r="AH16" s="289"/>
      <c r="AI16" s="291"/>
      <c r="AJ16" s="22"/>
      <c r="AK16" s="22"/>
      <c r="AV16" s="22"/>
      <c r="AW16" s="22"/>
      <c r="AX16" s="22"/>
    </row>
    <row r="17" spans="1:50" s="23" customFormat="1" ht="105.75" customHeight="1" x14ac:dyDescent="0.3">
      <c r="A17" s="277"/>
      <c r="B17" s="278"/>
      <c r="C17" s="278"/>
      <c r="D17" s="279"/>
      <c r="E17" s="273" t="s">
        <v>279</v>
      </c>
      <c r="F17" s="274"/>
      <c r="G17" s="274"/>
      <c r="H17" s="274"/>
      <c r="I17" s="274"/>
      <c r="J17" s="274"/>
      <c r="K17" s="274"/>
      <c r="L17" s="274"/>
      <c r="M17" s="273" t="s">
        <v>280</v>
      </c>
      <c r="N17" s="274"/>
      <c r="O17" s="274"/>
      <c r="P17" s="274"/>
      <c r="Q17" s="274"/>
      <c r="R17" s="274"/>
      <c r="S17" s="274"/>
      <c r="T17" s="274"/>
      <c r="U17" s="273" t="s">
        <v>281</v>
      </c>
      <c r="V17" s="274"/>
      <c r="W17" s="274"/>
      <c r="X17" s="274"/>
      <c r="Y17" s="274"/>
      <c r="Z17" s="274"/>
      <c r="AA17" s="274"/>
      <c r="AB17" s="274"/>
      <c r="AC17" s="289" t="s">
        <v>282</v>
      </c>
      <c r="AD17" s="290"/>
      <c r="AE17" s="291"/>
      <c r="AF17" s="289"/>
      <c r="AG17" s="291"/>
      <c r="AH17" s="289"/>
      <c r="AI17" s="291"/>
      <c r="AJ17" s="22"/>
      <c r="AK17" s="22"/>
      <c r="AV17" s="22"/>
      <c r="AW17" s="22"/>
      <c r="AX17" s="22"/>
    </row>
    <row r="18" spans="1:50" s="23" customFormat="1" ht="84" customHeight="1" x14ac:dyDescent="0.3">
      <c r="A18" s="277"/>
      <c r="B18" s="278"/>
      <c r="C18" s="278"/>
      <c r="D18" s="279"/>
      <c r="E18" s="273" t="s">
        <v>283</v>
      </c>
      <c r="F18" s="274"/>
      <c r="G18" s="274"/>
      <c r="H18" s="274"/>
      <c r="I18" s="274"/>
      <c r="J18" s="274"/>
      <c r="K18" s="274"/>
      <c r="L18" s="274"/>
      <c r="M18" s="273" t="s">
        <v>284</v>
      </c>
      <c r="N18" s="274"/>
      <c r="O18" s="274"/>
      <c r="P18" s="274"/>
      <c r="Q18" s="274"/>
      <c r="R18" s="274"/>
      <c r="S18" s="274"/>
      <c r="T18" s="274"/>
      <c r="U18" s="273" t="s">
        <v>285</v>
      </c>
      <c r="V18" s="274"/>
      <c r="W18" s="274"/>
      <c r="X18" s="274"/>
      <c r="Y18" s="274"/>
      <c r="Z18" s="274"/>
      <c r="AA18" s="274"/>
      <c r="AB18" s="274"/>
      <c r="AC18" s="289">
        <v>2</v>
      </c>
      <c r="AD18" s="290"/>
      <c r="AE18" s="291"/>
      <c r="AF18" s="289"/>
      <c r="AG18" s="291"/>
      <c r="AH18" s="289"/>
      <c r="AI18" s="291"/>
      <c r="AJ18" s="22"/>
      <c r="AK18" s="22"/>
      <c r="AV18" s="22"/>
      <c r="AW18" s="22"/>
      <c r="AX18" s="22"/>
    </row>
    <row r="19" spans="1:50" s="23" customFormat="1" ht="45.75" hidden="1" customHeight="1" x14ac:dyDescent="0.3">
      <c r="A19" s="277"/>
      <c r="B19" s="278"/>
      <c r="C19" s="278"/>
      <c r="D19" s="279"/>
      <c r="E19" s="294"/>
      <c r="F19" s="295"/>
      <c r="G19" s="295"/>
      <c r="H19" s="295"/>
      <c r="I19" s="295"/>
      <c r="J19" s="295"/>
      <c r="K19" s="295"/>
      <c r="L19" s="295"/>
      <c r="M19" s="294"/>
      <c r="N19" s="295"/>
      <c r="O19" s="295"/>
      <c r="P19" s="295"/>
      <c r="Q19" s="295"/>
      <c r="R19" s="295"/>
      <c r="S19" s="295"/>
      <c r="T19" s="295"/>
      <c r="U19" s="294"/>
      <c r="V19" s="295"/>
      <c r="W19" s="295"/>
      <c r="X19" s="295"/>
      <c r="Y19" s="295"/>
      <c r="Z19" s="295"/>
      <c r="AA19" s="295"/>
      <c r="AB19" s="295"/>
      <c r="AC19" s="363"/>
      <c r="AD19" s="352"/>
      <c r="AE19" s="353"/>
      <c r="AF19" s="289"/>
      <c r="AG19" s="291"/>
      <c r="AH19" s="289"/>
      <c r="AI19" s="291"/>
      <c r="AJ19" s="22"/>
      <c r="AK19" s="22"/>
      <c r="AV19" s="22"/>
      <c r="AW19" s="22"/>
      <c r="AX19" s="22"/>
    </row>
    <row r="20" spans="1:50" s="23" customFormat="1" ht="73.5" customHeight="1" thickBot="1" x14ac:dyDescent="0.35">
      <c r="A20" s="277"/>
      <c r="B20" s="278"/>
      <c r="C20" s="278"/>
      <c r="D20" s="279"/>
      <c r="E20" s="273" t="s">
        <v>286</v>
      </c>
      <c r="F20" s="274"/>
      <c r="G20" s="274"/>
      <c r="H20" s="274"/>
      <c r="I20" s="274"/>
      <c r="J20" s="274"/>
      <c r="K20" s="274"/>
      <c r="L20" s="274"/>
      <c r="M20" s="273" t="s">
        <v>287</v>
      </c>
      <c r="N20" s="274"/>
      <c r="O20" s="274"/>
      <c r="P20" s="274"/>
      <c r="Q20" s="274"/>
      <c r="R20" s="274"/>
      <c r="S20" s="274"/>
      <c r="T20" s="274"/>
      <c r="U20" s="273" t="s">
        <v>288</v>
      </c>
      <c r="V20" s="274"/>
      <c r="W20" s="274"/>
      <c r="X20" s="274"/>
      <c r="Y20" s="274"/>
      <c r="Z20" s="274"/>
      <c r="AA20" s="274"/>
      <c r="AB20" s="274"/>
      <c r="AC20" s="289" t="s">
        <v>289</v>
      </c>
      <c r="AD20" s="290"/>
      <c r="AE20" s="291"/>
      <c r="AF20" s="289"/>
      <c r="AG20" s="291"/>
      <c r="AH20" s="289"/>
      <c r="AI20" s="291"/>
      <c r="AJ20" s="22"/>
      <c r="AK20" s="22"/>
      <c r="AV20" s="22"/>
      <c r="AW20" s="22"/>
      <c r="AX20" s="22"/>
    </row>
    <row r="21" spans="1:50" s="23" customFormat="1" ht="15.6" hidden="1" x14ac:dyDescent="0.3">
      <c r="A21" s="277"/>
      <c r="B21" s="278"/>
      <c r="C21" s="278"/>
      <c r="D21" s="279"/>
      <c r="E21" s="273"/>
      <c r="F21" s="274"/>
      <c r="G21" s="274"/>
      <c r="H21" s="274"/>
      <c r="I21" s="274"/>
      <c r="J21" s="274"/>
      <c r="K21" s="274"/>
      <c r="L21" s="274"/>
      <c r="M21" s="273"/>
      <c r="N21" s="274"/>
      <c r="O21" s="274"/>
      <c r="P21" s="274"/>
      <c r="Q21" s="274"/>
      <c r="R21" s="274"/>
      <c r="S21" s="274"/>
      <c r="T21" s="274"/>
      <c r="U21" s="273"/>
      <c r="V21" s="274"/>
      <c r="W21" s="274"/>
      <c r="X21" s="274"/>
      <c r="Y21" s="274"/>
      <c r="Z21" s="274"/>
      <c r="AA21" s="274"/>
      <c r="AB21" s="274"/>
      <c r="AC21" s="289"/>
      <c r="AD21" s="290"/>
      <c r="AE21" s="291"/>
      <c r="AF21" s="289"/>
      <c r="AG21" s="291"/>
      <c r="AH21" s="289"/>
      <c r="AI21" s="291"/>
      <c r="AJ21" s="22"/>
      <c r="AK21" s="22"/>
      <c r="AV21" s="22"/>
      <c r="AW21" s="22"/>
      <c r="AX21" s="22"/>
    </row>
    <row r="22" spans="1:50" s="23" customFormat="1" ht="15.6" hidden="1" x14ac:dyDescent="0.3">
      <c r="A22" s="277"/>
      <c r="B22" s="278"/>
      <c r="C22" s="278"/>
      <c r="D22" s="279"/>
      <c r="E22" s="85"/>
      <c r="F22" s="86"/>
      <c r="G22" s="86"/>
      <c r="H22" s="86"/>
      <c r="I22" s="86"/>
      <c r="J22" s="86"/>
      <c r="K22" s="86"/>
      <c r="L22" s="86"/>
      <c r="M22" s="85"/>
      <c r="N22" s="86"/>
      <c r="O22" s="86"/>
      <c r="P22" s="86"/>
      <c r="Q22" s="86"/>
      <c r="R22" s="86"/>
      <c r="S22" s="86"/>
      <c r="T22" s="86"/>
      <c r="U22" s="85"/>
      <c r="V22" s="86"/>
      <c r="W22" s="86"/>
      <c r="X22" s="86"/>
      <c r="Y22" s="86"/>
      <c r="Z22" s="86"/>
      <c r="AA22" s="86"/>
      <c r="AB22" s="86"/>
      <c r="AC22" s="82"/>
      <c r="AD22" s="83"/>
      <c r="AE22" s="84"/>
      <c r="AF22" s="82"/>
      <c r="AG22" s="84"/>
      <c r="AH22" s="82"/>
      <c r="AI22" s="84"/>
      <c r="AJ22" s="22"/>
      <c r="AK22" s="22"/>
      <c r="AV22" s="22"/>
      <c r="AW22" s="22"/>
      <c r="AX22" s="22"/>
    </row>
    <row r="23" spans="1:50" s="23" customFormat="1" ht="15.6" hidden="1" x14ac:dyDescent="0.3">
      <c r="A23" s="277"/>
      <c r="B23" s="278"/>
      <c r="C23" s="278"/>
      <c r="D23" s="279"/>
      <c r="E23" s="85"/>
      <c r="F23" s="86"/>
      <c r="G23" s="86"/>
      <c r="H23" s="86"/>
      <c r="I23" s="86"/>
      <c r="J23" s="86"/>
      <c r="K23" s="86"/>
      <c r="L23" s="86"/>
      <c r="M23" s="85"/>
      <c r="N23" s="86"/>
      <c r="O23" s="86"/>
      <c r="P23" s="86"/>
      <c r="Q23" s="86"/>
      <c r="R23" s="86"/>
      <c r="S23" s="86"/>
      <c r="T23" s="86"/>
      <c r="U23" s="85"/>
      <c r="V23" s="86"/>
      <c r="W23" s="86"/>
      <c r="X23" s="86"/>
      <c r="Y23" s="86"/>
      <c r="Z23" s="86"/>
      <c r="AA23" s="86"/>
      <c r="AB23" s="86"/>
      <c r="AC23" s="82"/>
      <c r="AD23" s="83"/>
      <c r="AE23" s="84"/>
      <c r="AF23" s="82"/>
      <c r="AG23" s="84"/>
      <c r="AH23" s="82"/>
      <c r="AI23" s="84"/>
      <c r="AJ23" s="22"/>
      <c r="AK23" s="22"/>
      <c r="AV23" s="22"/>
      <c r="AW23" s="22"/>
      <c r="AX23" s="22"/>
    </row>
    <row r="24" spans="1:50" s="23" customFormat="1" ht="15.6" hidden="1" x14ac:dyDescent="0.3">
      <c r="A24" s="277"/>
      <c r="B24" s="278"/>
      <c r="C24" s="278"/>
      <c r="D24" s="279"/>
      <c r="E24" s="85"/>
      <c r="F24" s="86"/>
      <c r="G24" s="86"/>
      <c r="H24" s="86"/>
      <c r="I24" s="86"/>
      <c r="J24" s="86"/>
      <c r="K24" s="86"/>
      <c r="L24" s="86"/>
      <c r="M24" s="85"/>
      <c r="N24" s="86"/>
      <c r="O24" s="86"/>
      <c r="P24" s="86"/>
      <c r="Q24" s="86"/>
      <c r="R24" s="86"/>
      <c r="S24" s="86"/>
      <c r="T24" s="86"/>
      <c r="U24" s="85"/>
      <c r="V24" s="86"/>
      <c r="W24" s="86"/>
      <c r="X24" s="86"/>
      <c r="Y24" s="86"/>
      <c r="Z24" s="86"/>
      <c r="AA24" s="86"/>
      <c r="AB24" s="86"/>
      <c r="AC24" s="82"/>
      <c r="AD24" s="83"/>
      <c r="AE24" s="84"/>
      <c r="AF24" s="82"/>
      <c r="AG24" s="84"/>
      <c r="AH24" s="82"/>
      <c r="AI24" s="84"/>
      <c r="AJ24" s="22"/>
      <c r="AK24" s="22"/>
      <c r="AV24" s="22"/>
      <c r="AW24" s="22"/>
      <c r="AX24" s="22"/>
    </row>
    <row r="25" spans="1:50" s="23" customFormat="1" ht="15.6" hidden="1" x14ac:dyDescent="0.3">
      <c r="A25" s="277"/>
      <c r="B25" s="278"/>
      <c r="C25" s="278"/>
      <c r="D25" s="279"/>
      <c r="E25" s="85"/>
      <c r="F25" s="86"/>
      <c r="G25" s="86"/>
      <c r="H25" s="86"/>
      <c r="I25" s="86"/>
      <c r="J25" s="86"/>
      <c r="K25" s="86"/>
      <c r="L25" s="86"/>
      <c r="M25" s="85"/>
      <c r="N25" s="86"/>
      <c r="O25" s="86"/>
      <c r="P25" s="86"/>
      <c r="Q25" s="86"/>
      <c r="R25" s="86"/>
      <c r="S25" s="86"/>
      <c r="T25" s="86"/>
      <c r="U25" s="85"/>
      <c r="V25" s="86"/>
      <c r="W25" s="86"/>
      <c r="X25" s="86"/>
      <c r="Y25" s="86"/>
      <c r="Z25" s="86"/>
      <c r="AA25" s="86"/>
      <c r="AB25" s="86"/>
      <c r="AC25" s="82"/>
      <c r="AD25" s="83"/>
      <c r="AE25" s="84"/>
      <c r="AF25" s="82"/>
      <c r="AG25" s="84"/>
      <c r="AH25" s="82"/>
      <c r="AI25" s="84"/>
      <c r="AJ25" s="22"/>
      <c r="AK25" s="22"/>
      <c r="AV25" s="22"/>
      <c r="AW25" s="22"/>
      <c r="AX25" s="22"/>
    </row>
    <row r="26" spans="1:50" s="23" customFormat="1" ht="15.6" hidden="1" x14ac:dyDescent="0.3">
      <c r="A26" s="277"/>
      <c r="B26" s="278"/>
      <c r="C26" s="278"/>
      <c r="D26" s="279"/>
      <c r="E26" s="85"/>
      <c r="F26" s="86"/>
      <c r="G26" s="86"/>
      <c r="H26" s="86"/>
      <c r="I26" s="86"/>
      <c r="J26" s="86"/>
      <c r="K26" s="86"/>
      <c r="L26" s="86"/>
      <c r="M26" s="85"/>
      <c r="N26" s="86"/>
      <c r="O26" s="86"/>
      <c r="P26" s="86"/>
      <c r="Q26" s="86"/>
      <c r="R26" s="86"/>
      <c r="S26" s="86"/>
      <c r="T26" s="86"/>
      <c r="U26" s="85"/>
      <c r="V26" s="86"/>
      <c r="W26" s="86"/>
      <c r="X26" s="86"/>
      <c r="Y26" s="86"/>
      <c r="Z26" s="86"/>
      <c r="AA26" s="86"/>
      <c r="AB26" s="86"/>
      <c r="AC26" s="82"/>
      <c r="AD26" s="83"/>
      <c r="AE26" s="84"/>
      <c r="AF26" s="82"/>
      <c r="AG26" s="84"/>
      <c r="AH26" s="82"/>
      <c r="AI26" s="84"/>
      <c r="AJ26" s="22"/>
      <c r="AK26" s="22"/>
      <c r="AV26" s="22"/>
      <c r="AW26" s="22"/>
      <c r="AX26" s="22"/>
    </row>
    <row r="27" spans="1:50" s="23" customFormat="1" ht="15.6" hidden="1" x14ac:dyDescent="0.3">
      <c r="A27" s="277"/>
      <c r="B27" s="278"/>
      <c r="C27" s="278"/>
      <c r="D27" s="279"/>
      <c r="E27" s="85"/>
      <c r="F27" s="86"/>
      <c r="G27" s="86"/>
      <c r="H27" s="86"/>
      <c r="I27" s="86"/>
      <c r="J27" s="86"/>
      <c r="K27" s="86"/>
      <c r="L27" s="86"/>
      <c r="M27" s="85"/>
      <c r="N27" s="86"/>
      <c r="O27" s="86"/>
      <c r="P27" s="86"/>
      <c r="Q27" s="86"/>
      <c r="R27" s="86"/>
      <c r="S27" s="86"/>
      <c r="T27" s="86"/>
      <c r="U27" s="85"/>
      <c r="V27" s="86"/>
      <c r="W27" s="86"/>
      <c r="X27" s="86"/>
      <c r="Y27" s="86"/>
      <c r="Z27" s="86"/>
      <c r="AA27" s="86"/>
      <c r="AB27" s="86"/>
      <c r="AC27" s="82"/>
      <c r="AD27" s="83"/>
      <c r="AE27" s="84"/>
      <c r="AF27" s="82"/>
      <c r="AG27" s="84"/>
      <c r="AH27" s="82"/>
      <c r="AI27" s="84"/>
      <c r="AJ27" s="22"/>
      <c r="AK27" s="22"/>
      <c r="AV27" s="22"/>
      <c r="AW27" s="22"/>
      <c r="AX27" s="22"/>
    </row>
    <row r="28" spans="1:50" s="23" customFormat="1" ht="16.2" hidden="1" thickBot="1" x14ac:dyDescent="0.35">
      <c r="A28" s="280"/>
      <c r="B28" s="281"/>
      <c r="C28" s="281"/>
      <c r="D28" s="282"/>
      <c r="E28" s="273"/>
      <c r="F28" s="274"/>
      <c r="G28" s="274"/>
      <c r="H28" s="274"/>
      <c r="I28" s="274"/>
      <c r="J28" s="274"/>
      <c r="K28" s="274"/>
      <c r="L28" s="274"/>
      <c r="M28" s="273"/>
      <c r="N28" s="274"/>
      <c r="O28" s="274"/>
      <c r="P28" s="274"/>
      <c r="Q28" s="274"/>
      <c r="R28" s="274"/>
      <c r="S28" s="274"/>
      <c r="T28" s="274"/>
      <c r="U28" s="273"/>
      <c r="V28" s="274"/>
      <c r="W28" s="274"/>
      <c r="X28" s="274"/>
      <c r="Y28" s="274"/>
      <c r="Z28" s="274"/>
      <c r="AA28" s="274"/>
      <c r="AB28" s="274"/>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18</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t="s">
        <v>62</v>
      </c>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t="s">
        <v>62</v>
      </c>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t="s">
        <v>62</v>
      </c>
      <c r="J33" s="287"/>
      <c r="K33" s="287"/>
      <c r="L33" s="287"/>
      <c r="M33" s="288"/>
      <c r="N33" s="286"/>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t="s">
        <v>62</v>
      </c>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t="s">
        <v>337</v>
      </c>
      <c r="B39" s="313"/>
      <c r="C39" s="313"/>
      <c r="D39" s="313"/>
      <c r="E39" s="313"/>
      <c r="F39" s="314">
        <v>0.5</v>
      </c>
      <c r="G39" s="314"/>
      <c r="H39" s="314"/>
      <c r="I39" s="314"/>
      <c r="J39" s="313">
        <f>F39*$X$30</f>
        <v>9</v>
      </c>
      <c r="K39" s="313"/>
      <c r="L39" s="313"/>
      <c r="M39" s="313"/>
      <c r="N39" s="313" t="s">
        <v>322</v>
      </c>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t="s">
        <v>316</v>
      </c>
      <c r="B45" s="313"/>
      <c r="C45" s="313"/>
      <c r="D45" s="313"/>
      <c r="E45" s="313"/>
      <c r="F45" s="314">
        <v>0.5</v>
      </c>
      <c r="G45" s="314"/>
      <c r="H45" s="314"/>
      <c r="I45" s="314"/>
      <c r="J45" s="313">
        <f>F45*$X$30</f>
        <v>9</v>
      </c>
      <c r="K45" s="313"/>
      <c r="L45" s="313"/>
      <c r="M45" s="313"/>
      <c r="N45" s="313" t="s">
        <v>322</v>
      </c>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hidden="1" thickTop="1" thickBot="1" x14ac:dyDescent="0.35">
      <c r="A51" s="313"/>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hidden="1"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hidden="1"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hidden="1"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hidden="1"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hidden="1"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hidden="1" thickTop="1" thickBot="1" x14ac:dyDescent="0.35">
      <c r="A57" s="313"/>
      <c r="B57" s="313"/>
      <c r="C57" s="313"/>
      <c r="D57" s="313"/>
      <c r="E57" s="313"/>
      <c r="F57" s="314"/>
      <c r="G57" s="314"/>
      <c r="H57" s="314"/>
      <c r="I57" s="314"/>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hidden="1"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hidden="1"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hidden="1"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hidden="1"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hidden="1"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hidden="1"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hidden="1"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hidden="1"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hidden="1"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hidden="1"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hidden="1"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E7">
      <formula1>$B$131:$B$153</formula1>
    </dataValidation>
    <dataValidation type="list" allowBlank="1" showInputMessage="1" showErrorMessage="1" sqref="E8">
      <formula1>$B$156:$B$218</formula1>
    </dataValidation>
    <dataValidation type="list" allowBlank="1" showInputMessage="1" showErrorMessage="1" sqref="A3">
      <formula1>$A$126:$A$127</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77" fitToHeight="0" orientation="landscape" horizontalDpi="300" verticalDpi="300" r:id="rId1"/>
  <headerFooter>
    <oddFooter>Pagina &amp;P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topLeftCell="A32" zoomScale="80" zoomScaleNormal="80" zoomScaleSheetLayoutView="80" workbookViewId="0">
      <selection activeCell="M16" sqref="M16:T16"/>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Elenco!B7</f>
        <v>5</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tr">
        <f>Elenco!C7</f>
        <v>Segretario Comunale</v>
      </c>
      <c r="F5" s="283"/>
      <c r="G5" s="283"/>
      <c r="H5" s="283"/>
      <c r="I5" s="283"/>
      <c r="J5" s="283"/>
      <c r="K5" s="268" t="s">
        <v>18</v>
      </c>
      <c r="L5" s="268"/>
      <c r="M5" s="268"/>
      <c r="N5" s="268"/>
      <c r="O5" s="268"/>
      <c r="P5" s="283" t="s">
        <v>338</v>
      </c>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hidden="1"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hidden="1" customHeight="1" thickTop="1" thickBot="1" x14ac:dyDescent="0.35">
      <c r="A7" s="268" t="s">
        <v>23</v>
      </c>
      <c r="B7" s="268"/>
      <c r="C7" s="268"/>
      <c r="D7" s="268"/>
      <c r="E7" s="284" t="s">
        <v>24</v>
      </c>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hidden="1" customHeight="1" thickTop="1" thickBot="1" x14ac:dyDescent="0.35">
      <c r="A8" s="268" t="s">
        <v>25</v>
      </c>
      <c r="B8" s="268"/>
      <c r="C8" s="268"/>
      <c r="D8" s="268"/>
      <c r="E8" s="284" t="s">
        <v>26</v>
      </c>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hidden="1"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hidden="1"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hidden="1"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hidden="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t="str">
        <f>Elenco!E7</f>
        <v>Trasparenza e Anticorruzione: attuazione delle misure previste dalla normativa e dal PTPCT dell'ente in materia di trasparenza e anticorruzione</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210.75" customHeight="1" x14ac:dyDescent="0.3">
      <c r="A15" s="277"/>
      <c r="B15" s="278"/>
      <c r="C15" s="278"/>
      <c r="D15" s="279"/>
      <c r="E15" s="273" t="s">
        <v>291</v>
      </c>
      <c r="F15" s="274"/>
      <c r="G15" s="274"/>
      <c r="H15" s="274"/>
      <c r="I15" s="274"/>
      <c r="J15" s="274"/>
      <c r="K15" s="274"/>
      <c r="L15" s="274"/>
      <c r="M15" s="273" t="s">
        <v>292</v>
      </c>
      <c r="N15" s="274"/>
      <c r="O15" s="274"/>
      <c r="P15" s="274"/>
      <c r="Q15" s="274"/>
      <c r="R15" s="274"/>
      <c r="S15" s="274"/>
      <c r="T15" s="274"/>
      <c r="U15" s="273" t="s">
        <v>293</v>
      </c>
      <c r="V15" s="274"/>
      <c r="W15" s="274"/>
      <c r="X15" s="274"/>
      <c r="Y15" s="274"/>
      <c r="Z15" s="274"/>
      <c r="AA15" s="274"/>
      <c r="AB15" s="274"/>
      <c r="AC15" s="322">
        <v>0.9</v>
      </c>
      <c r="AD15" s="290"/>
      <c r="AE15" s="291"/>
      <c r="AF15" s="289"/>
      <c r="AG15" s="291"/>
      <c r="AH15" s="289"/>
      <c r="AI15" s="291"/>
      <c r="AJ15" s="22"/>
      <c r="AK15" s="22"/>
      <c r="AV15" s="22"/>
      <c r="AW15" s="22"/>
      <c r="AX15" s="22"/>
    </row>
    <row r="16" spans="1:60" s="23" customFormat="1" ht="75" customHeight="1" thickBot="1" x14ac:dyDescent="0.35">
      <c r="A16" s="277"/>
      <c r="B16" s="278"/>
      <c r="C16" s="278"/>
      <c r="D16" s="279"/>
      <c r="E16" s="273" t="s">
        <v>294</v>
      </c>
      <c r="F16" s="274"/>
      <c r="G16" s="274"/>
      <c r="H16" s="274"/>
      <c r="I16" s="274"/>
      <c r="J16" s="274"/>
      <c r="K16" s="274"/>
      <c r="L16" s="274"/>
      <c r="M16" s="273" t="s">
        <v>295</v>
      </c>
      <c r="N16" s="274"/>
      <c r="O16" s="274"/>
      <c r="P16" s="274"/>
      <c r="Q16" s="274"/>
      <c r="R16" s="274"/>
      <c r="S16" s="274"/>
      <c r="T16" s="274"/>
      <c r="U16" s="273" t="s">
        <v>293</v>
      </c>
      <c r="V16" s="274"/>
      <c r="W16" s="274"/>
      <c r="X16" s="274"/>
      <c r="Y16" s="274"/>
      <c r="Z16" s="274"/>
      <c r="AA16" s="274"/>
      <c r="AB16" s="274"/>
      <c r="AC16" s="322">
        <v>0.9</v>
      </c>
      <c r="AD16" s="290"/>
      <c r="AE16" s="291"/>
      <c r="AF16" s="289"/>
      <c r="AG16" s="291"/>
      <c r="AH16" s="289"/>
      <c r="AI16" s="291"/>
      <c r="AJ16" s="22"/>
      <c r="AK16" s="22"/>
      <c r="AV16" s="22"/>
      <c r="AW16" s="22"/>
      <c r="AX16" s="22"/>
    </row>
    <row r="17" spans="1:50" s="23" customFormat="1" ht="15.6" hidden="1" x14ac:dyDescent="0.3">
      <c r="A17" s="277"/>
      <c r="B17" s="278"/>
      <c r="C17" s="278"/>
      <c r="D17" s="279"/>
      <c r="E17" s="273"/>
      <c r="F17" s="274"/>
      <c r="G17" s="274"/>
      <c r="H17" s="274"/>
      <c r="I17" s="274"/>
      <c r="J17" s="274"/>
      <c r="K17" s="274"/>
      <c r="L17" s="274"/>
      <c r="M17" s="273"/>
      <c r="N17" s="274"/>
      <c r="O17" s="274"/>
      <c r="P17" s="274"/>
      <c r="Q17" s="274"/>
      <c r="R17" s="274"/>
      <c r="S17" s="274"/>
      <c r="T17" s="274"/>
      <c r="U17" s="273"/>
      <c r="V17" s="274"/>
      <c r="W17" s="274"/>
      <c r="X17" s="274"/>
      <c r="Y17" s="274"/>
      <c r="Z17" s="274"/>
      <c r="AA17" s="274"/>
      <c r="AB17" s="274"/>
      <c r="AC17" s="289"/>
      <c r="AD17" s="290"/>
      <c r="AE17" s="291"/>
      <c r="AF17" s="289"/>
      <c r="AG17" s="291"/>
      <c r="AH17" s="289"/>
      <c r="AI17" s="291"/>
      <c r="AJ17" s="22"/>
      <c r="AK17" s="22"/>
      <c r="AV17" s="22"/>
      <c r="AW17" s="22"/>
      <c r="AX17" s="22"/>
    </row>
    <row r="18" spans="1:50" s="23" customFormat="1" ht="15.6" hidden="1" x14ac:dyDescent="0.3">
      <c r="A18" s="277"/>
      <c r="B18" s="278"/>
      <c r="C18" s="278"/>
      <c r="D18" s="279"/>
      <c r="E18" s="273"/>
      <c r="F18" s="274"/>
      <c r="G18" s="274"/>
      <c r="H18" s="274"/>
      <c r="I18" s="274"/>
      <c r="J18" s="274"/>
      <c r="K18" s="274"/>
      <c r="L18" s="274"/>
      <c r="M18" s="273"/>
      <c r="N18" s="274"/>
      <c r="O18" s="274"/>
      <c r="P18" s="274"/>
      <c r="Q18" s="274"/>
      <c r="R18" s="274"/>
      <c r="S18" s="274"/>
      <c r="T18" s="274"/>
      <c r="U18" s="273"/>
      <c r="V18" s="274"/>
      <c r="W18" s="274"/>
      <c r="X18" s="274"/>
      <c r="Y18" s="274"/>
      <c r="Z18" s="274"/>
      <c r="AA18" s="274"/>
      <c r="AB18" s="274"/>
      <c r="AC18" s="289"/>
      <c r="AD18" s="290"/>
      <c r="AE18" s="291"/>
      <c r="AF18" s="289"/>
      <c r="AG18" s="291"/>
      <c r="AH18" s="289"/>
      <c r="AI18" s="291"/>
      <c r="AJ18" s="22"/>
      <c r="AK18" s="22"/>
      <c r="AV18" s="22"/>
      <c r="AW18" s="22"/>
      <c r="AX18" s="22"/>
    </row>
    <row r="19" spans="1:50" s="23" customFormat="1" ht="15.6" hidden="1" x14ac:dyDescent="0.3">
      <c r="A19" s="277"/>
      <c r="B19" s="278"/>
      <c r="C19" s="278"/>
      <c r="D19" s="279"/>
      <c r="E19" s="273"/>
      <c r="F19" s="274"/>
      <c r="G19" s="274"/>
      <c r="H19" s="274"/>
      <c r="I19" s="274"/>
      <c r="J19" s="274"/>
      <c r="K19" s="274"/>
      <c r="L19" s="274"/>
      <c r="M19" s="273"/>
      <c r="N19" s="274"/>
      <c r="O19" s="274"/>
      <c r="P19" s="274"/>
      <c r="Q19" s="274"/>
      <c r="R19" s="274"/>
      <c r="S19" s="274"/>
      <c r="T19" s="274"/>
      <c r="U19" s="273"/>
      <c r="V19" s="274"/>
      <c r="W19" s="274"/>
      <c r="X19" s="274"/>
      <c r="Y19" s="274"/>
      <c r="Z19" s="274"/>
      <c r="AA19" s="274"/>
      <c r="AB19" s="274"/>
      <c r="AC19" s="289"/>
      <c r="AD19" s="290"/>
      <c r="AE19" s="291"/>
      <c r="AF19" s="289"/>
      <c r="AG19" s="291"/>
      <c r="AH19" s="289"/>
      <c r="AI19" s="291"/>
      <c r="AJ19" s="22"/>
      <c r="AK19" s="22"/>
      <c r="AV19" s="22"/>
      <c r="AW19" s="22"/>
      <c r="AX19" s="22"/>
    </row>
    <row r="20" spans="1:50" s="23" customFormat="1" ht="15.6" hidden="1" x14ac:dyDescent="0.3">
      <c r="A20" s="277"/>
      <c r="B20" s="278"/>
      <c r="C20" s="278"/>
      <c r="D20" s="279"/>
      <c r="E20" s="273"/>
      <c r="F20" s="274"/>
      <c r="G20" s="274"/>
      <c r="H20" s="274"/>
      <c r="I20" s="274"/>
      <c r="J20" s="274"/>
      <c r="K20" s="274"/>
      <c r="L20" s="274"/>
      <c r="M20" s="273"/>
      <c r="N20" s="274"/>
      <c r="O20" s="274"/>
      <c r="P20" s="274"/>
      <c r="Q20" s="274"/>
      <c r="R20" s="274"/>
      <c r="S20" s="274"/>
      <c r="T20" s="274"/>
      <c r="U20" s="273"/>
      <c r="V20" s="274"/>
      <c r="W20" s="274"/>
      <c r="X20" s="274"/>
      <c r="Y20" s="274"/>
      <c r="Z20" s="274"/>
      <c r="AA20" s="274"/>
      <c r="AB20" s="274"/>
      <c r="AC20" s="289"/>
      <c r="AD20" s="290"/>
      <c r="AE20" s="291"/>
      <c r="AF20" s="289"/>
      <c r="AG20" s="291"/>
      <c r="AH20" s="289"/>
      <c r="AI20" s="291"/>
      <c r="AJ20" s="22"/>
      <c r="AK20" s="22"/>
      <c r="AV20" s="22"/>
      <c r="AW20" s="22"/>
      <c r="AX20" s="22"/>
    </row>
    <row r="21" spans="1:50" s="23" customFormat="1" ht="15.6" hidden="1" x14ac:dyDescent="0.3">
      <c r="A21" s="277"/>
      <c r="B21" s="278"/>
      <c r="C21" s="278"/>
      <c r="D21" s="279"/>
      <c r="E21" s="273"/>
      <c r="F21" s="274"/>
      <c r="G21" s="274"/>
      <c r="H21" s="274"/>
      <c r="I21" s="274"/>
      <c r="J21" s="274"/>
      <c r="K21" s="274"/>
      <c r="L21" s="274"/>
      <c r="M21" s="273"/>
      <c r="N21" s="274"/>
      <c r="O21" s="274"/>
      <c r="P21" s="274"/>
      <c r="Q21" s="274"/>
      <c r="R21" s="274"/>
      <c r="S21" s="274"/>
      <c r="T21" s="274"/>
      <c r="U21" s="273"/>
      <c r="V21" s="274"/>
      <c r="W21" s="274"/>
      <c r="X21" s="274"/>
      <c r="Y21" s="274"/>
      <c r="Z21" s="274"/>
      <c r="AA21" s="274"/>
      <c r="AB21" s="274"/>
      <c r="AC21" s="289"/>
      <c r="AD21" s="290"/>
      <c r="AE21" s="291"/>
      <c r="AF21" s="289"/>
      <c r="AG21" s="291"/>
      <c r="AH21" s="289"/>
      <c r="AI21" s="291"/>
      <c r="AJ21" s="22"/>
      <c r="AK21" s="22"/>
      <c r="AV21" s="22"/>
      <c r="AW21" s="22"/>
      <c r="AX21" s="22"/>
    </row>
    <row r="22" spans="1:50" s="23" customFormat="1" ht="15.6" hidden="1" x14ac:dyDescent="0.3">
      <c r="A22" s="277"/>
      <c r="B22" s="278"/>
      <c r="C22" s="278"/>
      <c r="D22" s="279"/>
      <c r="E22" s="85"/>
      <c r="F22" s="86"/>
      <c r="G22" s="86"/>
      <c r="H22" s="86"/>
      <c r="I22" s="86"/>
      <c r="J22" s="86"/>
      <c r="K22" s="86"/>
      <c r="L22" s="86"/>
      <c r="M22" s="85"/>
      <c r="N22" s="86"/>
      <c r="O22" s="86"/>
      <c r="P22" s="86"/>
      <c r="Q22" s="86"/>
      <c r="R22" s="86"/>
      <c r="S22" s="86"/>
      <c r="T22" s="86"/>
      <c r="U22" s="85"/>
      <c r="V22" s="86"/>
      <c r="W22" s="86"/>
      <c r="X22" s="86"/>
      <c r="Y22" s="86"/>
      <c r="Z22" s="86"/>
      <c r="AA22" s="86"/>
      <c r="AB22" s="86"/>
      <c r="AC22" s="82"/>
      <c r="AD22" s="83"/>
      <c r="AE22" s="84"/>
      <c r="AF22" s="82"/>
      <c r="AG22" s="84"/>
      <c r="AH22" s="82"/>
      <c r="AI22" s="84"/>
      <c r="AJ22" s="22"/>
      <c r="AK22" s="22"/>
      <c r="AV22" s="22"/>
      <c r="AW22" s="22"/>
      <c r="AX22" s="22"/>
    </row>
    <row r="23" spans="1:50" s="23" customFormat="1" ht="15.6" hidden="1" x14ac:dyDescent="0.3">
      <c r="A23" s="277"/>
      <c r="B23" s="278"/>
      <c r="C23" s="278"/>
      <c r="D23" s="279"/>
      <c r="E23" s="85"/>
      <c r="F23" s="86"/>
      <c r="G23" s="86"/>
      <c r="H23" s="86"/>
      <c r="I23" s="86"/>
      <c r="J23" s="86"/>
      <c r="K23" s="86"/>
      <c r="L23" s="86"/>
      <c r="M23" s="85"/>
      <c r="N23" s="86"/>
      <c r="O23" s="86"/>
      <c r="P23" s="86"/>
      <c r="Q23" s="86"/>
      <c r="R23" s="86"/>
      <c r="S23" s="86"/>
      <c r="T23" s="86"/>
      <c r="U23" s="85"/>
      <c r="V23" s="86"/>
      <c r="W23" s="86"/>
      <c r="X23" s="86"/>
      <c r="Y23" s="86"/>
      <c r="Z23" s="86"/>
      <c r="AA23" s="86"/>
      <c r="AB23" s="86"/>
      <c r="AC23" s="82"/>
      <c r="AD23" s="83"/>
      <c r="AE23" s="84"/>
      <c r="AF23" s="82"/>
      <c r="AG23" s="84"/>
      <c r="AH23" s="82"/>
      <c r="AI23" s="84"/>
      <c r="AJ23" s="22"/>
      <c r="AK23" s="22"/>
      <c r="AV23" s="22"/>
      <c r="AW23" s="22"/>
      <c r="AX23" s="22"/>
    </row>
    <row r="24" spans="1:50" s="23" customFormat="1" ht="15.6" hidden="1" x14ac:dyDescent="0.3">
      <c r="A24" s="277"/>
      <c r="B24" s="278"/>
      <c r="C24" s="278"/>
      <c r="D24" s="279"/>
      <c r="E24" s="85"/>
      <c r="F24" s="86"/>
      <c r="G24" s="86"/>
      <c r="H24" s="86"/>
      <c r="I24" s="86"/>
      <c r="J24" s="86"/>
      <c r="K24" s="86"/>
      <c r="L24" s="86"/>
      <c r="M24" s="85"/>
      <c r="N24" s="86"/>
      <c r="O24" s="86"/>
      <c r="P24" s="86"/>
      <c r="Q24" s="86"/>
      <c r="R24" s="86"/>
      <c r="S24" s="86"/>
      <c r="T24" s="86"/>
      <c r="U24" s="85"/>
      <c r="V24" s="86"/>
      <c r="W24" s="86"/>
      <c r="X24" s="86"/>
      <c r="Y24" s="86"/>
      <c r="Z24" s="86"/>
      <c r="AA24" s="86"/>
      <c r="AB24" s="86"/>
      <c r="AC24" s="82"/>
      <c r="AD24" s="83"/>
      <c r="AE24" s="84"/>
      <c r="AF24" s="82"/>
      <c r="AG24" s="84"/>
      <c r="AH24" s="82"/>
      <c r="AI24" s="84"/>
      <c r="AJ24" s="22"/>
      <c r="AK24" s="22"/>
      <c r="AV24" s="22"/>
      <c r="AW24" s="22"/>
      <c r="AX24" s="22"/>
    </row>
    <row r="25" spans="1:50" s="23" customFormat="1" ht="15.6" hidden="1" x14ac:dyDescent="0.3">
      <c r="A25" s="277"/>
      <c r="B25" s="278"/>
      <c r="C25" s="278"/>
      <c r="D25" s="279"/>
      <c r="E25" s="85"/>
      <c r="F25" s="86"/>
      <c r="G25" s="86"/>
      <c r="H25" s="86"/>
      <c r="I25" s="86"/>
      <c r="J25" s="86"/>
      <c r="K25" s="86"/>
      <c r="L25" s="86"/>
      <c r="M25" s="85"/>
      <c r="N25" s="86"/>
      <c r="O25" s="86"/>
      <c r="P25" s="86"/>
      <c r="Q25" s="86"/>
      <c r="R25" s="86"/>
      <c r="S25" s="86"/>
      <c r="T25" s="86"/>
      <c r="U25" s="85"/>
      <c r="V25" s="86"/>
      <c r="W25" s="86"/>
      <c r="X25" s="86"/>
      <c r="Y25" s="86"/>
      <c r="Z25" s="86"/>
      <c r="AA25" s="86"/>
      <c r="AB25" s="86"/>
      <c r="AC25" s="82"/>
      <c r="AD25" s="83"/>
      <c r="AE25" s="84"/>
      <c r="AF25" s="82"/>
      <c r="AG25" s="84"/>
      <c r="AH25" s="82"/>
      <c r="AI25" s="84"/>
      <c r="AJ25" s="22"/>
      <c r="AK25" s="22"/>
      <c r="AV25" s="22"/>
      <c r="AW25" s="22"/>
      <c r="AX25" s="22"/>
    </row>
    <row r="26" spans="1:50" s="23" customFormat="1" ht="15.6" hidden="1" x14ac:dyDescent="0.3">
      <c r="A26" s="277"/>
      <c r="B26" s="278"/>
      <c r="C26" s="278"/>
      <c r="D26" s="279"/>
      <c r="E26" s="85"/>
      <c r="F26" s="86"/>
      <c r="G26" s="86"/>
      <c r="H26" s="86"/>
      <c r="I26" s="86"/>
      <c r="J26" s="86"/>
      <c r="K26" s="86"/>
      <c r="L26" s="86"/>
      <c r="M26" s="85"/>
      <c r="N26" s="86"/>
      <c r="O26" s="86"/>
      <c r="P26" s="86"/>
      <c r="Q26" s="86"/>
      <c r="R26" s="86"/>
      <c r="S26" s="86"/>
      <c r="T26" s="86"/>
      <c r="U26" s="85"/>
      <c r="V26" s="86"/>
      <c r="W26" s="86"/>
      <c r="X26" s="86"/>
      <c r="Y26" s="86"/>
      <c r="Z26" s="86"/>
      <c r="AA26" s="86"/>
      <c r="AB26" s="86"/>
      <c r="AC26" s="82"/>
      <c r="AD26" s="83"/>
      <c r="AE26" s="84"/>
      <c r="AF26" s="82"/>
      <c r="AG26" s="84"/>
      <c r="AH26" s="82"/>
      <c r="AI26" s="84"/>
      <c r="AJ26" s="22"/>
      <c r="AK26" s="22"/>
      <c r="AV26" s="22"/>
      <c r="AW26" s="22"/>
      <c r="AX26" s="22"/>
    </row>
    <row r="27" spans="1:50" s="23" customFormat="1" ht="15.6" hidden="1" x14ac:dyDescent="0.3">
      <c r="A27" s="277"/>
      <c r="B27" s="278"/>
      <c r="C27" s="278"/>
      <c r="D27" s="279"/>
      <c r="E27" s="85"/>
      <c r="F27" s="86"/>
      <c r="G27" s="86"/>
      <c r="H27" s="86"/>
      <c r="I27" s="86"/>
      <c r="J27" s="86"/>
      <c r="K27" s="86"/>
      <c r="L27" s="86"/>
      <c r="M27" s="85"/>
      <c r="N27" s="86"/>
      <c r="O27" s="86"/>
      <c r="P27" s="86"/>
      <c r="Q27" s="86"/>
      <c r="R27" s="86"/>
      <c r="S27" s="86"/>
      <c r="T27" s="86"/>
      <c r="U27" s="85"/>
      <c r="V27" s="86"/>
      <c r="W27" s="86"/>
      <c r="X27" s="86"/>
      <c r="Y27" s="86"/>
      <c r="Z27" s="86"/>
      <c r="AA27" s="86"/>
      <c r="AB27" s="86"/>
      <c r="AC27" s="82"/>
      <c r="AD27" s="83"/>
      <c r="AE27" s="84"/>
      <c r="AF27" s="82"/>
      <c r="AG27" s="84"/>
      <c r="AH27" s="82"/>
      <c r="AI27" s="84"/>
      <c r="AJ27" s="22"/>
      <c r="AK27" s="22"/>
      <c r="AV27" s="22"/>
      <c r="AW27" s="22"/>
      <c r="AX27" s="22"/>
    </row>
    <row r="28" spans="1:50" s="23" customFormat="1" ht="16.2" hidden="1" thickBot="1" x14ac:dyDescent="0.35">
      <c r="A28" s="280"/>
      <c r="B28" s="281"/>
      <c r="C28" s="281"/>
      <c r="D28" s="282"/>
      <c r="E28" s="273"/>
      <c r="F28" s="274"/>
      <c r="G28" s="274"/>
      <c r="H28" s="274"/>
      <c r="I28" s="274"/>
      <c r="J28" s="274"/>
      <c r="K28" s="274"/>
      <c r="L28" s="274"/>
      <c r="M28" s="273"/>
      <c r="N28" s="274"/>
      <c r="O28" s="274"/>
      <c r="P28" s="274"/>
      <c r="Q28" s="274"/>
      <c r="R28" s="274"/>
      <c r="S28" s="274"/>
      <c r="T28" s="274"/>
      <c r="U28" s="273"/>
      <c r="V28" s="274"/>
      <c r="W28" s="274"/>
      <c r="X28" s="274"/>
      <c r="Y28" s="274"/>
      <c r="Z28" s="274"/>
      <c r="AA28" s="274"/>
      <c r="AB28" s="274"/>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20</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t="s">
        <v>62</v>
      </c>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t="s">
        <v>62</v>
      </c>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t="s">
        <v>62</v>
      </c>
      <c r="J33" s="287"/>
      <c r="K33" s="287"/>
      <c r="L33" s="287"/>
      <c r="M33" s="288"/>
      <c r="N33" s="286"/>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c r="O34" s="287"/>
      <c r="P34" s="287"/>
      <c r="Q34" s="287"/>
      <c r="R34" s="288"/>
      <c r="S34" s="286" t="s">
        <v>62</v>
      </c>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t="s">
        <v>337</v>
      </c>
      <c r="B39" s="313"/>
      <c r="C39" s="313"/>
      <c r="D39" s="313"/>
      <c r="E39" s="313"/>
      <c r="F39" s="314">
        <v>0.5</v>
      </c>
      <c r="G39" s="314"/>
      <c r="H39" s="314"/>
      <c r="I39" s="314"/>
      <c r="J39" s="313">
        <f>F39*$X$30</f>
        <v>10</v>
      </c>
      <c r="K39" s="313"/>
      <c r="L39" s="313"/>
      <c r="M39" s="313"/>
      <c r="N39" s="313" t="s">
        <v>328</v>
      </c>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6.5" customHeight="1" thickTop="1" thickBot="1" x14ac:dyDescent="0.35">
      <c r="A45" s="313" t="s">
        <v>316</v>
      </c>
      <c r="B45" s="313"/>
      <c r="C45" s="313"/>
      <c r="D45" s="313"/>
      <c r="E45" s="313"/>
      <c r="F45" s="314">
        <v>0.5</v>
      </c>
      <c r="G45" s="314"/>
      <c r="H45" s="314"/>
      <c r="I45" s="314"/>
      <c r="J45" s="313">
        <f>F45*$X$30</f>
        <v>10</v>
      </c>
      <c r="K45" s="313"/>
      <c r="L45" s="313"/>
      <c r="M45" s="313"/>
      <c r="N45" s="313" t="s">
        <v>328</v>
      </c>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6.5" hidden="1" customHeight="1" thickTop="1" thickBot="1" x14ac:dyDescent="0.35">
      <c r="A51" s="313"/>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hidden="1"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hidden="1"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hidden="1"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hidden="1"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hidden="1"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hidden="1" thickTop="1" thickBot="1" x14ac:dyDescent="0.35">
      <c r="A57" s="313" t="s">
        <v>319</v>
      </c>
      <c r="B57" s="313"/>
      <c r="C57" s="313"/>
      <c r="D57" s="313"/>
      <c r="E57" s="313"/>
      <c r="F57" s="314">
        <v>0.25</v>
      </c>
      <c r="G57" s="314"/>
      <c r="H57" s="314"/>
      <c r="I57" s="314"/>
      <c r="J57" s="313">
        <f>F57*$X$30</f>
        <v>5</v>
      </c>
      <c r="K57" s="313"/>
      <c r="L57" s="313"/>
      <c r="M57" s="313"/>
      <c r="N57" s="313" t="s">
        <v>320</v>
      </c>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hidden="1"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hidden="1"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hidden="1"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hidden="1"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hidden="1"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hidden="1"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hidden="1"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hidden="1"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hidden="1"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hidden="1"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hidden="1"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A3">
      <formula1>$A$126:$A$127</formula1>
    </dataValidation>
    <dataValidation type="list" allowBlank="1" showInputMessage="1" showErrorMessage="1" sqref="E8">
      <formula1>$B$156:$B$218</formula1>
    </dataValidation>
    <dataValidation type="list" allowBlank="1" showInputMessage="1" showErrorMessage="1" sqref="E7">
      <formula1>$B$131:$B$153</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77" fitToHeight="0" orientation="landscape" horizontalDpi="300" verticalDpi="300" r:id="rId1"/>
  <headerFooter>
    <oddFooter>Pagina &amp;P</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topLeftCell="A12" zoomScale="80" zoomScaleNormal="80" zoomScaleSheetLayoutView="80" workbookViewId="0">
      <selection activeCell="AC15" sqref="AC15:AE15"/>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Elenco!B8</f>
        <v>6</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tr">
        <f>Elenco!C8</f>
        <v>Segretario Comunale</v>
      </c>
      <c r="F5" s="283"/>
      <c r="G5" s="283"/>
      <c r="H5" s="283"/>
      <c r="I5" s="283"/>
      <c r="J5" s="283"/>
      <c r="K5" s="268" t="s">
        <v>18</v>
      </c>
      <c r="L5" s="268"/>
      <c r="M5" s="268"/>
      <c r="N5" s="268"/>
      <c r="O5" s="268"/>
      <c r="P5" s="283" t="s">
        <v>338</v>
      </c>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hidden="1"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hidden="1" customHeight="1" thickTop="1" thickBot="1" x14ac:dyDescent="0.35">
      <c r="A7" s="268" t="s">
        <v>23</v>
      </c>
      <c r="B7" s="268"/>
      <c r="C7" s="268"/>
      <c r="D7" s="268"/>
      <c r="E7" s="284" t="s">
        <v>24</v>
      </c>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hidden="1" customHeight="1" thickTop="1" thickBot="1" x14ac:dyDescent="0.35">
      <c r="A8" s="268" t="s">
        <v>25</v>
      </c>
      <c r="B8" s="268"/>
      <c r="C8" s="268"/>
      <c r="D8" s="268"/>
      <c r="E8" s="284" t="s">
        <v>26</v>
      </c>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hidden="1"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hidden="1"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hidden="1"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t="str">
        <f>Elenco!E8</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84.75" customHeight="1" thickBot="1" x14ac:dyDescent="0.35">
      <c r="A15" s="277"/>
      <c r="B15" s="278"/>
      <c r="C15" s="278"/>
      <c r="D15" s="279"/>
      <c r="E15" s="289" t="s">
        <v>297</v>
      </c>
      <c r="F15" s="290"/>
      <c r="G15" s="290"/>
      <c r="H15" s="290"/>
      <c r="I15" s="290"/>
      <c r="J15" s="290"/>
      <c r="K15" s="290"/>
      <c r="L15" s="290"/>
      <c r="M15" s="289" t="s">
        <v>339</v>
      </c>
      <c r="N15" s="290"/>
      <c r="O15" s="290"/>
      <c r="P15" s="290"/>
      <c r="Q15" s="290"/>
      <c r="R15" s="290"/>
      <c r="S15" s="290"/>
      <c r="T15" s="290"/>
      <c r="U15" s="289" t="s">
        <v>293</v>
      </c>
      <c r="V15" s="290"/>
      <c r="W15" s="290"/>
      <c r="X15" s="290"/>
      <c r="Y15" s="290"/>
      <c r="Z15" s="290"/>
      <c r="AA15" s="290"/>
      <c r="AB15" s="290"/>
      <c r="AC15" s="322">
        <v>0.95</v>
      </c>
      <c r="AD15" s="290"/>
      <c r="AE15" s="291"/>
      <c r="AF15" s="289"/>
      <c r="AG15" s="291"/>
      <c r="AH15" s="289"/>
      <c r="AI15" s="291"/>
      <c r="AJ15" s="22"/>
      <c r="AK15" s="22"/>
      <c r="AV15" s="22"/>
      <c r="AW15" s="22"/>
      <c r="AX15" s="22"/>
    </row>
    <row r="16" spans="1:60" s="23" customFormat="1" ht="15.6" hidden="1" x14ac:dyDescent="0.3">
      <c r="A16" s="277"/>
      <c r="B16" s="278"/>
      <c r="C16" s="278"/>
      <c r="D16" s="279"/>
      <c r="E16" s="289"/>
      <c r="F16" s="290"/>
      <c r="G16" s="290"/>
      <c r="H16" s="290"/>
      <c r="I16" s="290"/>
      <c r="J16" s="290"/>
      <c r="K16" s="290"/>
      <c r="L16" s="290"/>
      <c r="M16" s="289"/>
      <c r="N16" s="290"/>
      <c r="O16" s="290"/>
      <c r="P16" s="290"/>
      <c r="Q16" s="290"/>
      <c r="R16" s="290"/>
      <c r="S16" s="290"/>
      <c r="T16" s="290"/>
      <c r="U16" s="289"/>
      <c r="V16" s="290"/>
      <c r="W16" s="290"/>
      <c r="X16" s="290"/>
      <c r="Y16" s="290"/>
      <c r="Z16" s="290"/>
      <c r="AA16" s="290"/>
      <c r="AB16" s="290"/>
      <c r="AC16" s="289"/>
      <c r="AD16" s="290"/>
      <c r="AE16" s="291"/>
      <c r="AF16" s="289"/>
      <c r="AG16" s="291"/>
      <c r="AH16" s="289"/>
      <c r="AI16" s="291"/>
      <c r="AJ16" s="22"/>
      <c r="AK16" s="22"/>
      <c r="AV16" s="22"/>
      <c r="AW16" s="22"/>
      <c r="AX16" s="22"/>
    </row>
    <row r="17" spans="1:50" s="23" customFormat="1" ht="15.6" hidden="1" x14ac:dyDescent="0.3">
      <c r="A17" s="277"/>
      <c r="B17" s="278"/>
      <c r="C17" s="278"/>
      <c r="D17" s="279"/>
      <c r="E17" s="289"/>
      <c r="F17" s="290"/>
      <c r="G17" s="290"/>
      <c r="H17" s="290"/>
      <c r="I17" s="290"/>
      <c r="J17" s="290"/>
      <c r="K17" s="290"/>
      <c r="L17" s="290"/>
      <c r="M17" s="289"/>
      <c r="N17" s="290"/>
      <c r="O17" s="290"/>
      <c r="P17" s="290"/>
      <c r="Q17" s="290"/>
      <c r="R17" s="290"/>
      <c r="S17" s="290"/>
      <c r="T17" s="290"/>
      <c r="U17" s="289"/>
      <c r="V17" s="290"/>
      <c r="W17" s="290"/>
      <c r="X17" s="290"/>
      <c r="Y17" s="290"/>
      <c r="Z17" s="290"/>
      <c r="AA17" s="290"/>
      <c r="AB17" s="290"/>
      <c r="AC17" s="289"/>
      <c r="AD17" s="290"/>
      <c r="AE17" s="291"/>
      <c r="AF17" s="289"/>
      <c r="AG17" s="291"/>
      <c r="AH17" s="289"/>
      <c r="AI17" s="291"/>
      <c r="AJ17" s="22"/>
      <c r="AK17" s="22"/>
      <c r="AV17" s="22"/>
      <c r="AW17" s="22"/>
      <c r="AX17" s="22"/>
    </row>
    <row r="18" spans="1:50" s="23" customFormat="1" ht="15.6" hidden="1" x14ac:dyDescent="0.3">
      <c r="A18" s="277"/>
      <c r="B18" s="278"/>
      <c r="C18" s="278"/>
      <c r="D18" s="279"/>
      <c r="E18" s="289"/>
      <c r="F18" s="290"/>
      <c r="G18" s="290"/>
      <c r="H18" s="290"/>
      <c r="I18" s="290"/>
      <c r="J18" s="290"/>
      <c r="K18" s="290"/>
      <c r="L18" s="290"/>
      <c r="M18" s="289"/>
      <c r="N18" s="290"/>
      <c r="O18" s="290"/>
      <c r="P18" s="290"/>
      <c r="Q18" s="290"/>
      <c r="R18" s="290"/>
      <c r="S18" s="290"/>
      <c r="T18" s="290"/>
      <c r="U18" s="289"/>
      <c r="V18" s="290"/>
      <c r="W18" s="290"/>
      <c r="X18" s="290"/>
      <c r="Y18" s="290"/>
      <c r="Z18" s="290"/>
      <c r="AA18" s="290"/>
      <c r="AB18" s="290"/>
      <c r="AC18" s="289"/>
      <c r="AD18" s="290"/>
      <c r="AE18" s="291"/>
      <c r="AF18" s="289"/>
      <c r="AG18" s="291"/>
      <c r="AH18" s="289"/>
      <c r="AI18" s="291"/>
      <c r="AJ18" s="22"/>
      <c r="AK18" s="22"/>
      <c r="AV18" s="22"/>
      <c r="AW18" s="22"/>
      <c r="AX18" s="22"/>
    </row>
    <row r="19" spans="1:50" s="23" customFormat="1" ht="15.6" hidden="1" x14ac:dyDescent="0.3">
      <c r="A19" s="277"/>
      <c r="B19" s="278"/>
      <c r="C19" s="278"/>
      <c r="D19" s="279"/>
      <c r="E19" s="289"/>
      <c r="F19" s="290"/>
      <c r="G19" s="290"/>
      <c r="H19" s="290"/>
      <c r="I19" s="290"/>
      <c r="J19" s="290"/>
      <c r="K19" s="290"/>
      <c r="L19" s="290"/>
      <c r="M19" s="289"/>
      <c r="N19" s="290"/>
      <c r="O19" s="290"/>
      <c r="P19" s="290"/>
      <c r="Q19" s="290"/>
      <c r="R19" s="290"/>
      <c r="S19" s="290"/>
      <c r="T19" s="290"/>
      <c r="U19" s="289"/>
      <c r="V19" s="290"/>
      <c r="W19" s="290"/>
      <c r="X19" s="290"/>
      <c r="Y19" s="290"/>
      <c r="Z19" s="290"/>
      <c r="AA19" s="290"/>
      <c r="AB19" s="290"/>
      <c r="AC19" s="289"/>
      <c r="AD19" s="290"/>
      <c r="AE19" s="291"/>
      <c r="AF19" s="289"/>
      <c r="AG19" s="291"/>
      <c r="AH19" s="289"/>
      <c r="AI19" s="291"/>
      <c r="AJ19" s="22"/>
      <c r="AK19" s="22"/>
      <c r="AV19" s="22"/>
      <c r="AW19" s="22"/>
      <c r="AX19" s="22"/>
    </row>
    <row r="20" spans="1:50" s="23" customFormat="1" ht="15.6" hidden="1" x14ac:dyDescent="0.3">
      <c r="A20" s="277"/>
      <c r="B20" s="278"/>
      <c r="C20" s="278"/>
      <c r="D20" s="279"/>
      <c r="E20" s="289"/>
      <c r="F20" s="290"/>
      <c r="G20" s="290"/>
      <c r="H20" s="290"/>
      <c r="I20" s="290"/>
      <c r="J20" s="290"/>
      <c r="K20" s="290"/>
      <c r="L20" s="290"/>
      <c r="M20" s="289"/>
      <c r="N20" s="290"/>
      <c r="O20" s="290"/>
      <c r="P20" s="290"/>
      <c r="Q20" s="290"/>
      <c r="R20" s="290"/>
      <c r="S20" s="290"/>
      <c r="T20" s="290"/>
      <c r="U20" s="289"/>
      <c r="V20" s="290"/>
      <c r="W20" s="290"/>
      <c r="X20" s="290"/>
      <c r="Y20" s="290"/>
      <c r="Z20" s="290"/>
      <c r="AA20" s="290"/>
      <c r="AB20" s="290"/>
      <c r="AC20" s="289"/>
      <c r="AD20" s="290"/>
      <c r="AE20" s="291"/>
      <c r="AF20" s="289"/>
      <c r="AG20" s="291"/>
      <c r="AH20" s="289"/>
      <c r="AI20" s="291"/>
      <c r="AJ20" s="22"/>
      <c r="AK20" s="22"/>
      <c r="AV20" s="22"/>
      <c r="AW20" s="22"/>
      <c r="AX20" s="22"/>
    </row>
    <row r="21" spans="1:50" s="23" customFormat="1" ht="15.6" hidden="1" x14ac:dyDescent="0.3">
      <c r="A21" s="277"/>
      <c r="B21" s="278"/>
      <c r="C21" s="278"/>
      <c r="D21" s="279"/>
      <c r="E21" s="289"/>
      <c r="F21" s="290"/>
      <c r="G21" s="290"/>
      <c r="H21" s="290"/>
      <c r="I21" s="290"/>
      <c r="J21" s="290"/>
      <c r="K21" s="290"/>
      <c r="L21" s="290"/>
      <c r="M21" s="289"/>
      <c r="N21" s="290"/>
      <c r="O21" s="290"/>
      <c r="P21" s="290"/>
      <c r="Q21" s="290"/>
      <c r="R21" s="290"/>
      <c r="S21" s="290"/>
      <c r="T21" s="290"/>
      <c r="U21" s="289"/>
      <c r="V21" s="290"/>
      <c r="W21" s="290"/>
      <c r="X21" s="290"/>
      <c r="Y21" s="290"/>
      <c r="Z21" s="290"/>
      <c r="AA21" s="290"/>
      <c r="AB21" s="290"/>
      <c r="AC21" s="289"/>
      <c r="AD21" s="290"/>
      <c r="AE21" s="291"/>
      <c r="AF21" s="289"/>
      <c r="AG21" s="291"/>
      <c r="AH21" s="289"/>
      <c r="AI21" s="291"/>
      <c r="AJ21" s="22"/>
      <c r="AK21" s="22"/>
      <c r="AV21" s="22"/>
      <c r="AW21" s="22"/>
      <c r="AX21" s="22"/>
    </row>
    <row r="22" spans="1:50" s="23" customFormat="1" ht="15.6" hidden="1" x14ac:dyDescent="0.3">
      <c r="A22" s="277"/>
      <c r="B22" s="278"/>
      <c r="C22" s="278"/>
      <c r="D22" s="279"/>
      <c r="E22" s="82"/>
      <c r="F22" s="83"/>
      <c r="G22" s="83"/>
      <c r="H22" s="83"/>
      <c r="I22" s="83"/>
      <c r="J22" s="83"/>
      <c r="K22" s="83"/>
      <c r="L22" s="83"/>
      <c r="M22" s="82"/>
      <c r="N22" s="83"/>
      <c r="O22" s="83"/>
      <c r="P22" s="83"/>
      <c r="Q22" s="83"/>
      <c r="R22" s="83"/>
      <c r="S22" s="83"/>
      <c r="T22" s="83"/>
      <c r="U22" s="82"/>
      <c r="V22" s="83"/>
      <c r="W22" s="83"/>
      <c r="X22" s="83"/>
      <c r="Y22" s="83"/>
      <c r="Z22" s="83"/>
      <c r="AA22" s="83"/>
      <c r="AB22" s="83"/>
      <c r="AC22" s="82"/>
      <c r="AD22" s="83"/>
      <c r="AE22" s="84"/>
      <c r="AF22" s="82"/>
      <c r="AG22" s="84"/>
      <c r="AH22" s="82"/>
      <c r="AI22" s="84"/>
      <c r="AJ22" s="22"/>
      <c r="AK22" s="22"/>
      <c r="AV22" s="22"/>
      <c r="AW22" s="22"/>
      <c r="AX22" s="22"/>
    </row>
    <row r="23" spans="1:50" s="23" customFormat="1" ht="15.6" hidden="1" x14ac:dyDescent="0.3">
      <c r="A23" s="277"/>
      <c r="B23" s="278"/>
      <c r="C23" s="278"/>
      <c r="D23" s="279"/>
      <c r="E23" s="82"/>
      <c r="F23" s="83"/>
      <c r="G23" s="83"/>
      <c r="H23" s="83"/>
      <c r="I23" s="83"/>
      <c r="J23" s="83"/>
      <c r="K23" s="83"/>
      <c r="L23" s="83"/>
      <c r="M23" s="82"/>
      <c r="N23" s="83"/>
      <c r="O23" s="83"/>
      <c r="P23" s="83"/>
      <c r="Q23" s="83"/>
      <c r="R23" s="83"/>
      <c r="S23" s="83"/>
      <c r="T23" s="83"/>
      <c r="U23" s="82"/>
      <c r="V23" s="83"/>
      <c r="W23" s="83"/>
      <c r="X23" s="83"/>
      <c r="Y23" s="83"/>
      <c r="Z23" s="83"/>
      <c r="AA23" s="83"/>
      <c r="AB23" s="83"/>
      <c r="AC23" s="82"/>
      <c r="AD23" s="83"/>
      <c r="AE23" s="84"/>
      <c r="AF23" s="82"/>
      <c r="AG23" s="84"/>
      <c r="AH23" s="82"/>
      <c r="AI23" s="84"/>
      <c r="AJ23" s="22"/>
      <c r="AK23" s="22"/>
      <c r="AV23" s="22"/>
      <c r="AW23" s="22"/>
      <c r="AX23" s="22"/>
    </row>
    <row r="24" spans="1:50" s="23" customFormat="1" ht="15.6" hidden="1" x14ac:dyDescent="0.3">
      <c r="A24" s="277"/>
      <c r="B24" s="278"/>
      <c r="C24" s="278"/>
      <c r="D24" s="279"/>
      <c r="E24" s="82"/>
      <c r="F24" s="83"/>
      <c r="G24" s="83"/>
      <c r="H24" s="83"/>
      <c r="I24" s="83"/>
      <c r="J24" s="83"/>
      <c r="K24" s="83"/>
      <c r="L24" s="83"/>
      <c r="M24" s="82"/>
      <c r="N24" s="83"/>
      <c r="O24" s="83"/>
      <c r="P24" s="83"/>
      <c r="Q24" s="83"/>
      <c r="R24" s="83"/>
      <c r="S24" s="83"/>
      <c r="T24" s="83"/>
      <c r="U24" s="82"/>
      <c r="V24" s="83"/>
      <c r="W24" s="83"/>
      <c r="X24" s="83"/>
      <c r="Y24" s="83"/>
      <c r="Z24" s="83"/>
      <c r="AA24" s="83"/>
      <c r="AB24" s="83"/>
      <c r="AC24" s="82"/>
      <c r="AD24" s="83"/>
      <c r="AE24" s="84"/>
      <c r="AF24" s="82"/>
      <c r="AG24" s="84"/>
      <c r="AH24" s="82"/>
      <c r="AI24" s="84"/>
      <c r="AJ24" s="22"/>
      <c r="AK24" s="22"/>
      <c r="AV24" s="22"/>
      <c r="AW24" s="22"/>
      <c r="AX24" s="22"/>
    </row>
    <row r="25" spans="1:50" s="23" customFormat="1" ht="15.6" hidden="1" x14ac:dyDescent="0.3">
      <c r="A25" s="277"/>
      <c r="B25" s="278"/>
      <c r="C25" s="278"/>
      <c r="D25" s="279"/>
      <c r="E25" s="82"/>
      <c r="F25" s="83"/>
      <c r="G25" s="83"/>
      <c r="H25" s="83"/>
      <c r="I25" s="83"/>
      <c r="J25" s="83"/>
      <c r="K25" s="83"/>
      <c r="L25" s="83"/>
      <c r="M25" s="82"/>
      <c r="N25" s="83"/>
      <c r="O25" s="83"/>
      <c r="P25" s="83"/>
      <c r="Q25" s="83"/>
      <c r="R25" s="83"/>
      <c r="S25" s="83"/>
      <c r="T25" s="83"/>
      <c r="U25" s="82"/>
      <c r="V25" s="83"/>
      <c r="W25" s="83"/>
      <c r="X25" s="83"/>
      <c r="Y25" s="83"/>
      <c r="Z25" s="83"/>
      <c r="AA25" s="83"/>
      <c r="AB25" s="83"/>
      <c r="AC25" s="82"/>
      <c r="AD25" s="83"/>
      <c r="AE25" s="84"/>
      <c r="AF25" s="82"/>
      <c r="AG25" s="84"/>
      <c r="AH25" s="82"/>
      <c r="AI25" s="84"/>
      <c r="AJ25" s="22"/>
      <c r="AK25" s="22"/>
      <c r="AV25" s="22"/>
      <c r="AW25" s="22"/>
      <c r="AX25" s="22"/>
    </row>
    <row r="26" spans="1:50" s="23" customFormat="1" ht="15.6" hidden="1" x14ac:dyDescent="0.3">
      <c r="A26" s="277"/>
      <c r="B26" s="278"/>
      <c r="C26" s="278"/>
      <c r="D26" s="279"/>
      <c r="E26" s="82"/>
      <c r="F26" s="83"/>
      <c r="G26" s="83"/>
      <c r="H26" s="83"/>
      <c r="I26" s="83"/>
      <c r="J26" s="83"/>
      <c r="K26" s="83"/>
      <c r="L26" s="83"/>
      <c r="M26" s="82"/>
      <c r="N26" s="83"/>
      <c r="O26" s="83"/>
      <c r="P26" s="83"/>
      <c r="Q26" s="83"/>
      <c r="R26" s="83"/>
      <c r="S26" s="83"/>
      <c r="T26" s="83"/>
      <c r="U26" s="82"/>
      <c r="V26" s="83"/>
      <c r="W26" s="83"/>
      <c r="X26" s="83"/>
      <c r="Y26" s="83"/>
      <c r="Z26" s="83"/>
      <c r="AA26" s="83"/>
      <c r="AB26" s="83"/>
      <c r="AC26" s="82"/>
      <c r="AD26" s="83"/>
      <c r="AE26" s="84"/>
      <c r="AF26" s="82"/>
      <c r="AG26" s="84"/>
      <c r="AH26" s="82"/>
      <c r="AI26" s="84"/>
      <c r="AJ26" s="22"/>
      <c r="AK26" s="22"/>
      <c r="AV26" s="22"/>
      <c r="AW26" s="22"/>
      <c r="AX26" s="22"/>
    </row>
    <row r="27" spans="1:50" s="23" customFormat="1" ht="15.6" hidden="1" x14ac:dyDescent="0.3">
      <c r="A27" s="277"/>
      <c r="B27" s="278"/>
      <c r="C27" s="278"/>
      <c r="D27" s="279"/>
      <c r="E27" s="82"/>
      <c r="F27" s="83"/>
      <c r="G27" s="83"/>
      <c r="H27" s="83"/>
      <c r="I27" s="83"/>
      <c r="J27" s="83"/>
      <c r="K27" s="83"/>
      <c r="L27" s="83"/>
      <c r="M27" s="82"/>
      <c r="N27" s="83"/>
      <c r="O27" s="83"/>
      <c r="P27" s="83"/>
      <c r="Q27" s="83"/>
      <c r="R27" s="83"/>
      <c r="S27" s="83"/>
      <c r="T27" s="83"/>
      <c r="U27" s="82"/>
      <c r="V27" s="83"/>
      <c r="W27" s="83"/>
      <c r="X27" s="83"/>
      <c r="Y27" s="83"/>
      <c r="Z27" s="83"/>
      <c r="AA27" s="83"/>
      <c r="AB27" s="83"/>
      <c r="AC27" s="82"/>
      <c r="AD27" s="83"/>
      <c r="AE27" s="84"/>
      <c r="AF27" s="82"/>
      <c r="AG27" s="84"/>
      <c r="AH27" s="82"/>
      <c r="AI27" s="84"/>
      <c r="AJ27" s="22"/>
      <c r="AK27" s="22"/>
      <c r="AV27" s="22"/>
      <c r="AW27" s="22"/>
      <c r="AX27" s="22"/>
    </row>
    <row r="28" spans="1:50" s="23" customFormat="1" ht="16.2" hidden="1" thickBot="1" x14ac:dyDescent="0.35">
      <c r="A28" s="280"/>
      <c r="B28" s="281"/>
      <c r="C28" s="281"/>
      <c r="D28" s="282"/>
      <c r="E28" s="289"/>
      <c r="F28" s="290"/>
      <c r="G28" s="290"/>
      <c r="H28" s="290"/>
      <c r="I28" s="290"/>
      <c r="J28" s="290"/>
      <c r="K28" s="290"/>
      <c r="L28" s="290"/>
      <c r="M28" s="289"/>
      <c r="N28" s="290"/>
      <c r="O28" s="290"/>
      <c r="P28" s="290"/>
      <c r="Q28" s="290"/>
      <c r="R28" s="290"/>
      <c r="S28" s="290"/>
      <c r="T28" s="290"/>
      <c r="U28" s="289"/>
      <c r="V28" s="290"/>
      <c r="W28" s="290"/>
      <c r="X28" s="290"/>
      <c r="Y28" s="290"/>
      <c r="Z28" s="290"/>
      <c r="AA28" s="290"/>
      <c r="AB28" s="290"/>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14</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t="s">
        <v>62</v>
      </c>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c r="J32" s="287"/>
      <c r="K32" s="287"/>
      <c r="L32" s="287"/>
      <c r="M32" s="288"/>
      <c r="N32" s="286" t="s">
        <v>62</v>
      </c>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c r="J33" s="287"/>
      <c r="K33" s="287"/>
      <c r="L33" s="287"/>
      <c r="M33" s="288"/>
      <c r="N33" s="286" t="s">
        <v>62</v>
      </c>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t="s">
        <v>62</v>
      </c>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t="s">
        <v>340</v>
      </c>
      <c r="B39" s="313"/>
      <c r="C39" s="313"/>
      <c r="D39" s="313"/>
      <c r="E39" s="313"/>
      <c r="F39" s="314">
        <v>0.5</v>
      </c>
      <c r="G39" s="314"/>
      <c r="H39" s="314"/>
      <c r="I39" s="314"/>
      <c r="J39" s="313">
        <f>F39*$X$30</f>
        <v>7</v>
      </c>
      <c r="K39" s="313"/>
      <c r="L39" s="313"/>
      <c r="M39" s="313"/>
      <c r="N39" s="313" t="s">
        <v>320</v>
      </c>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t="s">
        <v>316</v>
      </c>
      <c r="B45" s="313"/>
      <c r="C45" s="313"/>
      <c r="D45" s="313"/>
      <c r="E45" s="313"/>
      <c r="F45" s="314">
        <v>0.5</v>
      </c>
      <c r="G45" s="314"/>
      <c r="H45" s="314"/>
      <c r="I45" s="314"/>
      <c r="J45" s="313">
        <f>F45*$X$30</f>
        <v>7</v>
      </c>
      <c r="K45" s="313"/>
      <c r="L45" s="313"/>
      <c r="M45" s="313"/>
      <c r="N45" s="313" t="s">
        <v>320</v>
      </c>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hidden="1"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hidden="1" thickTop="1" thickBot="1" x14ac:dyDescent="0.35">
      <c r="A51" s="313" t="s">
        <v>326</v>
      </c>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hidden="1"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hidden="1"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hidden="1"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hidden="1"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hidden="1"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hidden="1" thickTop="1" thickBot="1" x14ac:dyDescent="0.35">
      <c r="A57" s="313"/>
      <c r="B57" s="313"/>
      <c r="C57" s="313"/>
      <c r="D57" s="313"/>
      <c r="E57" s="313"/>
      <c r="F57" s="314"/>
      <c r="G57" s="314"/>
      <c r="H57" s="314"/>
      <c r="I57" s="314"/>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hidden="1"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hidden="1"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hidden="1"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hidden="1"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hidden="1"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hidden="1"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hidden="1"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hidden="1"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hidden="1"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hidden="1"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hidden="1"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E7">
      <formula1>$B$131:$B$153</formula1>
    </dataValidation>
    <dataValidation type="list" allowBlank="1" showInputMessage="1" showErrorMessage="1" sqref="E8">
      <formula1>$B$156:$B$218</formula1>
    </dataValidation>
    <dataValidation type="list" allowBlank="1" showInputMessage="1" showErrorMessage="1" sqref="A3">
      <formula1>$A$126:$A$127</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77" fitToHeight="0" orientation="landscape" horizontalDpi="300" verticalDpi="300" r:id="rId1"/>
  <headerFooter>
    <oddFooter>Pagina &amp;P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tabSelected="1" topLeftCell="A19" zoomScale="80" zoomScaleNormal="80" zoomScaleSheetLayoutView="80" workbookViewId="0">
      <selection activeCell="F44" sqref="F44:I44"/>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Elenco!B9</f>
        <v>7</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
        <v>343</v>
      </c>
      <c r="F5" s="283"/>
      <c r="G5" s="283"/>
      <c r="H5" s="283"/>
      <c r="I5" s="283"/>
      <c r="J5" s="283"/>
      <c r="K5" s="268" t="s">
        <v>18</v>
      </c>
      <c r="L5" s="268"/>
      <c r="M5" s="268"/>
      <c r="N5" s="268"/>
      <c r="O5" s="268"/>
      <c r="P5" s="283" t="s">
        <v>344</v>
      </c>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hidden="1"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hidden="1" customHeight="1" thickTop="1" thickBot="1" x14ac:dyDescent="0.35">
      <c r="A7" s="268" t="s">
        <v>23</v>
      </c>
      <c r="B7" s="268"/>
      <c r="C7" s="268"/>
      <c r="D7" s="268"/>
      <c r="E7" s="284" t="s">
        <v>24</v>
      </c>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hidden="1" customHeight="1" thickTop="1" thickBot="1" x14ac:dyDescent="0.35">
      <c r="A8" s="268" t="s">
        <v>25</v>
      </c>
      <c r="B8" s="268"/>
      <c r="C8" s="268"/>
      <c r="D8" s="268"/>
      <c r="E8" s="284" t="s">
        <v>303</v>
      </c>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hidden="1"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hidden="1"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hidden="1"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t="str">
        <f>Elenco!E9</f>
        <v>Informatizzazione e digitalizzazione: implementazione degli strumenti informatici necessari a rendere i processi maggiormente veloci e controllabili, garantire la sicurezza delle informazioni gestite, fornire possibilità di accesso ai servizi da parte dei cittadini</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27.75" hidden="1" customHeight="1" x14ac:dyDescent="0.3">
      <c r="A15" s="277"/>
      <c r="B15" s="278"/>
      <c r="C15" s="278"/>
      <c r="D15" s="279"/>
      <c r="E15" s="289"/>
      <c r="F15" s="290"/>
      <c r="G15" s="290"/>
      <c r="H15" s="290"/>
      <c r="I15" s="290"/>
      <c r="J15" s="290"/>
      <c r="K15" s="290"/>
      <c r="L15" s="290"/>
      <c r="M15" s="289"/>
      <c r="N15" s="290"/>
      <c r="O15" s="290"/>
      <c r="P15" s="290"/>
      <c r="Q15" s="290"/>
      <c r="R15" s="290"/>
      <c r="S15" s="290"/>
      <c r="T15" s="290"/>
      <c r="U15" s="289"/>
      <c r="V15" s="290"/>
      <c r="W15" s="290"/>
      <c r="X15" s="290"/>
      <c r="Y15" s="290"/>
      <c r="Z15" s="290"/>
      <c r="AA15" s="290"/>
      <c r="AB15" s="290"/>
      <c r="AC15" s="322"/>
      <c r="AD15" s="290"/>
      <c r="AE15" s="291"/>
      <c r="AF15" s="289"/>
      <c r="AG15" s="291"/>
      <c r="AH15" s="289"/>
      <c r="AI15" s="291"/>
      <c r="AJ15" s="22"/>
      <c r="AK15" s="22"/>
      <c r="AV15" s="22"/>
      <c r="AW15" s="22"/>
      <c r="AX15" s="22"/>
    </row>
    <row r="16" spans="1:60" s="23" customFormat="1" ht="44.25" hidden="1" customHeight="1" x14ac:dyDescent="0.3">
      <c r="A16" s="277"/>
      <c r="B16" s="278"/>
      <c r="C16" s="278"/>
      <c r="D16" s="279"/>
      <c r="E16" s="289"/>
      <c r="F16" s="290"/>
      <c r="G16" s="290"/>
      <c r="H16" s="290"/>
      <c r="I16" s="290"/>
      <c r="J16" s="290"/>
      <c r="K16" s="290"/>
      <c r="L16" s="290"/>
      <c r="M16" s="289"/>
      <c r="N16" s="290"/>
      <c r="O16" s="290"/>
      <c r="P16" s="290"/>
      <c r="Q16" s="290"/>
      <c r="R16" s="290"/>
      <c r="S16" s="290"/>
      <c r="T16" s="290"/>
      <c r="U16" s="289"/>
      <c r="V16" s="290"/>
      <c r="W16" s="290"/>
      <c r="X16" s="290"/>
      <c r="Y16" s="290"/>
      <c r="Z16" s="290"/>
      <c r="AA16" s="290"/>
      <c r="AB16" s="290"/>
      <c r="AC16" s="322"/>
      <c r="AD16" s="290"/>
      <c r="AE16" s="291"/>
      <c r="AF16" s="289"/>
      <c r="AG16" s="291"/>
      <c r="AH16" s="289"/>
      <c r="AI16" s="291"/>
      <c r="AJ16" s="22"/>
      <c r="AK16" s="22"/>
      <c r="AV16" s="22"/>
      <c r="AW16" s="22"/>
      <c r="AX16" s="22"/>
    </row>
    <row r="17" spans="1:50" s="23" customFormat="1" ht="63.75" hidden="1" customHeight="1" x14ac:dyDescent="0.3">
      <c r="A17" s="277"/>
      <c r="B17" s="278"/>
      <c r="C17" s="278"/>
      <c r="D17" s="279"/>
      <c r="E17" s="289"/>
      <c r="F17" s="290"/>
      <c r="G17" s="290"/>
      <c r="H17" s="290"/>
      <c r="I17" s="290"/>
      <c r="J17" s="290"/>
      <c r="K17" s="290"/>
      <c r="L17" s="290"/>
      <c r="M17" s="289"/>
      <c r="N17" s="290"/>
      <c r="O17" s="290"/>
      <c r="P17" s="290"/>
      <c r="Q17" s="290"/>
      <c r="R17" s="290"/>
      <c r="S17" s="290"/>
      <c r="T17" s="290"/>
      <c r="U17" s="289"/>
      <c r="V17" s="290"/>
      <c r="W17" s="290"/>
      <c r="X17" s="290"/>
      <c r="Y17" s="290"/>
      <c r="Z17" s="290"/>
      <c r="AA17" s="290"/>
      <c r="AB17" s="290"/>
      <c r="AC17" s="322"/>
      <c r="AD17" s="290"/>
      <c r="AE17" s="291"/>
      <c r="AF17" s="289"/>
      <c r="AG17" s="291"/>
      <c r="AH17" s="289"/>
      <c r="AI17" s="291"/>
      <c r="AJ17" s="22"/>
      <c r="AK17" s="22"/>
      <c r="AV17" s="22"/>
      <c r="AW17" s="22"/>
      <c r="AX17" s="22"/>
    </row>
    <row r="18" spans="1:50" s="23" customFormat="1" ht="63.75" customHeight="1" x14ac:dyDescent="0.3">
      <c r="A18" s="277"/>
      <c r="B18" s="278"/>
      <c r="C18" s="278"/>
      <c r="D18" s="279"/>
      <c r="E18" s="289" t="s">
        <v>300</v>
      </c>
      <c r="F18" s="290"/>
      <c r="G18" s="290"/>
      <c r="H18" s="290"/>
      <c r="I18" s="290"/>
      <c r="J18" s="290"/>
      <c r="K18" s="290"/>
      <c r="L18" s="290"/>
      <c r="M18" s="289" t="s">
        <v>302</v>
      </c>
      <c r="N18" s="290"/>
      <c r="O18" s="290"/>
      <c r="P18" s="290"/>
      <c r="Q18" s="290"/>
      <c r="R18" s="290"/>
      <c r="S18" s="290"/>
      <c r="T18" s="290"/>
      <c r="U18" s="289" t="s">
        <v>301</v>
      </c>
      <c r="V18" s="290"/>
      <c r="W18" s="290"/>
      <c r="X18" s="290"/>
      <c r="Y18" s="290"/>
      <c r="Z18" s="290"/>
      <c r="AA18" s="290"/>
      <c r="AB18" s="290"/>
      <c r="AC18" s="289" t="s">
        <v>282</v>
      </c>
      <c r="AD18" s="290"/>
      <c r="AE18" s="291"/>
      <c r="AF18" s="289"/>
      <c r="AG18" s="291"/>
      <c r="AH18" s="289"/>
      <c r="AI18" s="291"/>
      <c r="AJ18" s="22"/>
      <c r="AK18" s="22"/>
      <c r="AV18" s="22"/>
      <c r="AW18" s="22"/>
      <c r="AX18" s="22"/>
    </row>
    <row r="19" spans="1:50" s="23" customFormat="1" ht="57.75" customHeight="1" thickBot="1" x14ac:dyDescent="0.35">
      <c r="A19" s="277"/>
      <c r="B19" s="278"/>
      <c r="C19" s="278"/>
      <c r="D19" s="279"/>
      <c r="E19" s="289" t="s">
        <v>312</v>
      </c>
      <c r="F19" s="290"/>
      <c r="G19" s="290"/>
      <c r="H19" s="290"/>
      <c r="I19" s="290"/>
      <c r="J19" s="290"/>
      <c r="K19" s="290"/>
      <c r="L19" s="290"/>
      <c r="M19" s="289" t="s">
        <v>299</v>
      </c>
      <c r="N19" s="290"/>
      <c r="O19" s="290"/>
      <c r="P19" s="290"/>
      <c r="Q19" s="290"/>
      <c r="R19" s="290"/>
      <c r="S19" s="290"/>
      <c r="T19" s="290"/>
      <c r="U19" s="289" t="s">
        <v>313</v>
      </c>
      <c r="V19" s="290"/>
      <c r="W19" s="290"/>
      <c r="X19" s="290"/>
      <c r="Y19" s="290"/>
      <c r="Z19" s="290"/>
      <c r="AA19" s="290"/>
      <c r="AB19" s="290"/>
      <c r="AC19" s="322">
        <v>1</v>
      </c>
      <c r="AD19" s="290"/>
      <c r="AE19" s="291"/>
      <c r="AF19" s="289"/>
      <c r="AG19" s="291"/>
      <c r="AH19" s="289"/>
      <c r="AI19" s="291"/>
      <c r="AJ19" s="22"/>
      <c r="AK19" s="22"/>
      <c r="AV19" s="22"/>
      <c r="AW19" s="22"/>
      <c r="AX19" s="22"/>
    </row>
    <row r="20" spans="1:50" s="23" customFormat="1" ht="15.6" hidden="1" x14ac:dyDescent="0.3">
      <c r="A20" s="277"/>
      <c r="B20" s="278"/>
      <c r="C20" s="278"/>
      <c r="D20" s="279"/>
      <c r="E20" s="289"/>
      <c r="F20" s="290"/>
      <c r="G20" s="290"/>
      <c r="H20" s="290"/>
      <c r="I20" s="290"/>
      <c r="J20" s="290"/>
      <c r="K20" s="290"/>
      <c r="L20" s="290"/>
      <c r="M20" s="289"/>
      <c r="N20" s="290"/>
      <c r="O20" s="290"/>
      <c r="P20" s="290"/>
      <c r="Q20" s="290"/>
      <c r="R20" s="290"/>
      <c r="S20" s="290"/>
      <c r="T20" s="290"/>
      <c r="U20" s="289"/>
      <c r="V20" s="290"/>
      <c r="W20" s="290"/>
      <c r="X20" s="290"/>
      <c r="Y20" s="290"/>
      <c r="Z20" s="290"/>
      <c r="AA20" s="290"/>
      <c r="AB20" s="290"/>
      <c r="AC20" s="289"/>
      <c r="AD20" s="290"/>
      <c r="AE20" s="291"/>
      <c r="AF20" s="289"/>
      <c r="AG20" s="291"/>
      <c r="AH20" s="289"/>
      <c r="AI20" s="291"/>
      <c r="AJ20" s="22"/>
      <c r="AK20" s="22"/>
      <c r="AV20" s="22"/>
      <c r="AW20" s="22"/>
      <c r="AX20" s="22"/>
    </row>
    <row r="21" spans="1:50" s="23" customFormat="1" ht="15.6" hidden="1" x14ac:dyDescent="0.3">
      <c r="A21" s="277"/>
      <c r="B21" s="278"/>
      <c r="C21" s="278"/>
      <c r="D21" s="279"/>
      <c r="E21" s="289"/>
      <c r="F21" s="290"/>
      <c r="G21" s="290"/>
      <c r="H21" s="290"/>
      <c r="I21" s="290"/>
      <c r="J21" s="290"/>
      <c r="K21" s="290"/>
      <c r="L21" s="290"/>
      <c r="M21" s="289"/>
      <c r="N21" s="290"/>
      <c r="O21" s="290"/>
      <c r="P21" s="290"/>
      <c r="Q21" s="290"/>
      <c r="R21" s="290"/>
      <c r="S21" s="290"/>
      <c r="T21" s="290"/>
      <c r="U21" s="289"/>
      <c r="V21" s="290"/>
      <c r="W21" s="290"/>
      <c r="X21" s="290"/>
      <c r="Y21" s="290"/>
      <c r="Z21" s="290"/>
      <c r="AA21" s="290"/>
      <c r="AB21" s="290"/>
      <c r="AC21" s="289"/>
      <c r="AD21" s="290"/>
      <c r="AE21" s="291"/>
      <c r="AF21" s="289"/>
      <c r="AG21" s="291"/>
      <c r="AH21" s="289"/>
      <c r="AI21" s="291"/>
      <c r="AJ21" s="22"/>
      <c r="AK21" s="22"/>
      <c r="AV21" s="22"/>
      <c r="AW21" s="22"/>
      <c r="AX21" s="22"/>
    </row>
    <row r="22" spans="1:50" s="23" customFormat="1" ht="15.6" hidden="1" x14ac:dyDescent="0.3">
      <c r="A22" s="277"/>
      <c r="B22" s="278"/>
      <c r="C22" s="278"/>
      <c r="D22" s="279"/>
      <c r="E22" s="82"/>
      <c r="F22" s="83"/>
      <c r="G22" s="83"/>
      <c r="H22" s="83"/>
      <c r="I22" s="83"/>
      <c r="J22" s="83"/>
      <c r="K22" s="83"/>
      <c r="L22" s="83"/>
      <c r="M22" s="82"/>
      <c r="N22" s="83"/>
      <c r="O22" s="83"/>
      <c r="P22" s="83"/>
      <c r="Q22" s="83"/>
      <c r="R22" s="83"/>
      <c r="S22" s="83"/>
      <c r="T22" s="83"/>
      <c r="U22" s="82"/>
      <c r="V22" s="83"/>
      <c r="W22" s="83"/>
      <c r="X22" s="83"/>
      <c r="Y22" s="83"/>
      <c r="Z22" s="83"/>
      <c r="AA22" s="83"/>
      <c r="AB22" s="83"/>
      <c r="AC22" s="82"/>
      <c r="AD22" s="83"/>
      <c r="AE22" s="84"/>
      <c r="AF22" s="82"/>
      <c r="AG22" s="84"/>
      <c r="AH22" s="82"/>
      <c r="AI22" s="84"/>
      <c r="AJ22" s="22"/>
      <c r="AK22" s="22"/>
      <c r="AV22" s="22"/>
      <c r="AW22" s="22"/>
      <c r="AX22" s="22"/>
    </row>
    <row r="23" spans="1:50" s="23" customFormat="1" ht="15.6" hidden="1" x14ac:dyDescent="0.3">
      <c r="A23" s="277"/>
      <c r="B23" s="278"/>
      <c r="C23" s="278"/>
      <c r="D23" s="279"/>
      <c r="E23" s="82"/>
      <c r="F23" s="83"/>
      <c r="G23" s="83"/>
      <c r="H23" s="83"/>
      <c r="I23" s="83"/>
      <c r="J23" s="83"/>
      <c r="K23" s="83"/>
      <c r="L23" s="83"/>
      <c r="M23" s="82"/>
      <c r="N23" s="83"/>
      <c r="O23" s="83"/>
      <c r="P23" s="83"/>
      <c r="Q23" s="83"/>
      <c r="R23" s="83"/>
      <c r="S23" s="83"/>
      <c r="T23" s="83"/>
      <c r="U23" s="82"/>
      <c r="V23" s="83"/>
      <c r="W23" s="83"/>
      <c r="X23" s="83"/>
      <c r="Y23" s="83"/>
      <c r="Z23" s="83"/>
      <c r="AA23" s="83"/>
      <c r="AB23" s="83"/>
      <c r="AC23" s="82"/>
      <c r="AD23" s="83"/>
      <c r="AE23" s="84"/>
      <c r="AF23" s="82"/>
      <c r="AG23" s="84"/>
      <c r="AH23" s="82"/>
      <c r="AI23" s="84"/>
      <c r="AJ23" s="22"/>
      <c r="AK23" s="22"/>
      <c r="AV23" s="22"/>
      <c r="AW23" s="22"/>
      <c r="AX23" s="22"/>
    </row>
    <row r="24" spans="1:50" s="23" customFormat="1" ht="15.6" hidden="1" x14ac:dyDescent="0.3">
      <c r="A24" s="277"/>
      <c r="B24" s="278"/>
      <c r="C24" s="278"/>
      <c r="D24" s="279"/>
      <c r="E24" s="82"/>
      <c r="F24" s="83"/>
      <c r="G24" s="83"/>
      <c r="H24" s="83"/>
      <c r="I24" s="83"/>
      <c r="J24" s="83"/>
      <c r="K24" s="83"/>
      <c r="L24" s="83"/>
      <c r="M24" s="82"/>
      <c r="N24" s="83"/>
      <c r="O24" s="83"/>
      <c r="P24" s="83"/>
      <c r="Q24" s="83"/>
      <c r="R24" s="83"/>
      <c r="S24" s="83"/>
      <c r="T24" s="83"/>
      <c r="U24" s="82"/>
      <c r="V24" s="83"/>
      <c r="W24" s="83"/>
      <c r="X24" s="83"/>
      <c r="Y24" s="83"/>
      <c r="Z24" s="83"/>
      <c r="AA24" s="83"/>
      <c r="AB24" s="83"/>
      <c r="AC24" s="82"/>
      <c r="AD24" s="83"/>
      <c r="AE24" s="84"/>
      <c r="AF24" s="82"/>
      <c r="AG24" s="84"/>
      <c r="AH24" s="82"/>
      <c r="AI24" s="84"/>
      <c r="AJ24" s="22"/>
      <c r="AK24" s="22"/>
      <c r="AV24" s="22"/>
      <c r="AW24" s="22"/>
      <c r="AX24" s="22"/>
    </row>
    <row r="25" spans="1:50" s="23" customFormat="1" ht="15.6" hidden="1" x14ac:dyDescent="0.3">
      <c r="A25" s="277"/>
      <c r="B25" s="278"/>
      <c r="C25" s="278"/>
      <c r="D25" s="279"/>
      <c r="E25" s="82"/>
      <c r="F25" s="83"/>
      <c r="G25" s="83"/>
      <c r="H25" s="83"/>
      <c r="I25" s="83"/>
      <c r="J25" s="83"/>
      <c r="K25" s="83"/>
      <c r="L25" s="83"/>
      <c r="M25" s="82"/>
      <c r="N25" s="83"/>
      <c r="O25" s="83"/>
      <c r="P25" s="83"/>
      <c r="Q25" s="83"/>
      <c r="R25" s="83"/>
      <c r="S25" s="83"/>
      <c r="T25" s="83"/>
      <c r="U25" s="82"/>
      <c r="V25" s="83"/>
      <c r="W25" s="83"/>
      <c r="X25" s="83"/>
      <c r="Y25" s="83"/>
      <c r="Z25" s="83"/>
      <c r="AA25" s="83"/>
      <c r="AB25" s="83"/>
      <c r="AC25" s="82"/>
      <c r="AD25" s="83"/>
      <c r="AE25" s="84"/>
      <c r="AF25" s="82"/>
      <c r="AG25" s="84"/>
      <c r="AH25" s="82"/>
      <c r="AI25" s="84"/>
      <c r="AJ25" s="22"/>
      <c r="AK25" s="22"/>
      <c r="AV25" s="22"/>
      <c r="AW25" s="22"/>
      <c r="AX25" s="22"/>
    </row>
    <row r="26" spans="1:50" s="23" customFormat="1" ht="15.6" hidden="1" x14ac:dyDescent="0.3">
      <c r="A26" s="277"/>
      <c r="B26" s="278"/>
      <c r="C26" s="278"/>
      <c r="D26" s="279"/>
      <c r="E26" s="82"/>
      <c r="F26" s="83"/>
      <c r="G26" s="83"/>
      <c r="H26" s="83"/>
      <c r="I26" s="83"/>
      <c r="J26" s="83"/>
      <c r="K26" s="83"/>
      <c r="L26" s="83"/>
      <c r="M26" s="82"/>
      <c r="N26" s="83"/>
      <c r="O26" s="83"/>
      <c r="P26" s="83"/>
      <c r="Q26" s="83"/>
      <c r="R26" s="83"/>
      <c r="S26" s="83"/>
      <c r="T26" s="83"/>
      <c r="U26" s="82"/>
      <c r="V26" s="83"/>
      <c r="W26" s="83"/>
      <c r="X26" s="83"/>
      <c r="Y26" s="83"/>
      <c r="Z26" s="83"/>
      <c r="AA26" s="83"/>
      <c r="AB26" s="83"/>
      <c r="AC26" s="82"/>
      <c r="AD26" s="83"/>
      <c r="AE26" s="84"/>
      <c r="AF26" s="82"/>
      <c r="AG26" s="84"/>
      <c r="AH26" s="82"/>
      <c r="AI26" s="84"/>
      <c r="AJ26" s="22"/>
      <c r="AK26" s="22"/>
      <c r="AV26" s="22"/>
      <c r="AW26" s="22"/>
      <c r="AX26" s="22"/>
    </row>
    <row r="27" spans="1:50" s="23" customFormat="1" ht="15.6" hidden="1" x14ac:dyDescent="0.3">
      <c r="A27" s="277"/>
      <c r="B27" s="278"/>
      <c r="C27" s="278"/>
      <c r="D27" s="279"/>
      <c r="E27" s="82"/>
      <c r="F27" s="83"/>
      <c r="G27" s="83"/>
      <c r="H27" s="83"/>
      <c r="I27" s="83"/>
      <c r="J27" s="83"/>
      <c r="K27" s="83"/>
      <c r="L27" s="83"/>
      <c r="M27" s="82"/>
      <c r="N27" s="83"/>
      <c r="O27" s="83"/>
      <c r="P27" s="83"/>
      <c r="Q27" s="83"/>
      <c r="R27" s="83"/>
      <c r="S27" s="83"/>
      <c r="T27" s="83"/>
      <c r="U27" s="82"/>
      <c r="V27" s="83"/>
      <c r="W27" s="83"/>
      <c r="X27" s="83"/>
      <c r="Y27" s="83"/>
      <c r="Z27" s="83"/>
      <c r="AA27" s="83"/>
      <c r="AB27" s="83"/>
      <c r="AC27" s="82"/>
      <c r="AD27" s="83"/>
      <c r="AE27" s="84"/>
      <c r="AF27" s="82"/>
      <c r="AG27" s="84"/>
      <c r="AH27" s="82"/>
      <c r="AI27" s="84"/>
      <c r="AJ27" s="22"/>
      <c r="AK27" s="22"/>
      <c r="AV27" s="22"/>
      <c r="AW27" s="22"/>
      <c r="AX27" s="22"/>
    </row>
    <row r="28" spans="1:50" s="23" customFormat="1" ht="16.2" hidden="1" thickBot="1" x14ac:dyDescent="0.35">
      <c r="A28" s="280"/>
      <c r="B28" s="281"/>
      <c r="C28" s="281"/>
      <c r="D28" s="282"/>
      <c r="E28" s="289"/>
      <c r="F28" s="290"/>
      <c r="G28" s="290"/>
      <c r="H28" s="290"/>
      <c r="I28" s="290"/>
      <c r="J28" s="290"/>
      <c r="K28" s="290"/>
      <c r="L28" s="290"/>
      <c r="M28" s="289"/>
      <c r="N28" s="290"/>
      <c r="O28" s="290"/>
      <c r="P28" s="290"/>
      <c r="Q28" s="290"/>
      <c r="R28" s="290"/>
      <c r="S28" s="290"/>
      <c r="T28" s="290"/>
      <c r="U28" s="289"/>
      <c r="V28" s="290"/>
      <c r="W28" s="290"/>
      <c r="X28" s="290"/>
      <c r="Y28" s="290"/>
      <c r="Z28" s="290"/>
      <c r="AA28" s="290"/>
      <c r="AB28" s="290"/>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18</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t="s">
        <v>62</v>
      </c>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t="s">
        <v>62</v>
      </c>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t="s">
        <v>62</v>
      </c>
      <c r="J33" s="287"/>
      <c r="K33" s="287"/>
      <c r="L33" s="287"/>
      <c r="M33" s="288"/>
      <c r="N33" s="286"/>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t="s">
        <v>62</v>
      </c>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6.5" customHeight="1" thickTop="1" thickBot="1" x14ac:dyDescent="0.35">
      <c r="A39" s="313" t="s">
        <v>340</v>
      </c>
      <c r="B39" s="313"/>
      <c r="C39" s="313"/>
      <c r="D39" s="313"/>
      <c r="E39" s="313"/>
      <c r="F39" s="314">
        <v>0.5</v>
      </c>
      <c r="G39" s="314"/>
      <c r="H39" s="314"/>
      <c r="I39" s="314"/>
      <c r="J39" s="313">
        <v>5</v>
      </c>
      <c r="K39" s="313"/>
      <c r="L39" s="313"/>
      <c r="M39" s="313"/>
      <c r="N39" s="313" t="s">
        <v>323</v>
      </c>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6.5" customHeight="1" thickTop="1" thickBot="1" x14ac:dyDescent="0.35">
      <c r="A45" s="313" t="s">
        <v>316</v>
      </c>
      <c r="B45" s="313"/>
      <c r="C45" s="313"/>
      <c r="D45" s="313"/>
      <c r="E45" s="313"/>
      <c r="F45" s="314">
        <v>0.5</v>
      </c>
      <c r="G45" s="314"/>
      <c r="H45" s="314"/>
      <c r="I45" s="314"/>
      <c r="J45" s="313">
        <v>10</v>
      </c>
      <c r="K45" s="313"/>
      <c r="L45" s="313"/>
      <c r="M45" s="313"/>
      <c r="N45" s="313" t="s">
        <v>323</v>
      </c>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hidden="1" thickTop="1" thickBot="1" x14ac:dyDescent="0.35">
      <c r="A51" s="313"/>
      <c r="B51" s="313"/>
      <c r="C51" s="313"/>
      <c r="D51" s="313"/>
      <c r="E51" s="313"/>
      <c r="F51" s="314"/>
      <c r="G51" s="314"/>
      <c r="H51" s="314"/>
      <c r="I51" s="314"/>
      <c r="J51" s="313"/>
      <c r="K51" s="313"/>
      <c r="L51" s="313"/>
      <c r="M51" s="313"/>
      <c r="N51" s="313" t="s">
        <v>323</v>
      </c>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hidden="1"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hidden="1"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hidden="1"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hidden="1"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hidden="1" thickTop="1" thickBot="1" x14ac:dyDescent="0.35">
      <c r="A57" s="313"/>
      <c r="B57" s="313"/>
      <c r="C57" s="313"/>
      <c r="D57" s="313"/>
      <c r="E57" s="313"/>
      <c r="F57" s="314"/>
      <c r="G57" s="314"/>
      <c r="H57" s="314"/>
      <c r="I57" s="314"/>
      <c r="J57" s="313">
        <f>F57*$X$30</f>
        <v>0</v>
      </c>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hidden="1"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hidden="1"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hidden="1"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hidden="1"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hidden="1"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hidden="1"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hidden="1"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hidden="1"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hidden="1"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hidden="1"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A3">
      <formula1>$A$126:$A$127</formula1>
    </dataValidation>
    <dataValidation type="list" allowBlank="1" showInputMessage="1" showErrorMessage="1" sqref="E8">
      <formula1>$B$156:$B$218</formula1>
    </dataValidation>
    <dataValidation type="list" allowBlank="1" showInputMessage="1" showErrorMessage="1" sqref="E7">
      <formula1>$B$131:$B$153</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13" fitToHeight="0" orientation="landscape" horizontalDpi="300" verticalDpi="300" r:id="rId1"/>
  <headerFooter>
    <oddFooter>Pagina &amp;P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H317"/>
  <sheetViews>
    <sheetView view="pageBreakPreview" topLeftCell="A16" zoomScale="80" zoomScaleNormal="80" zoomScaleSheetLayoutView="80" workbookViewId="0">
      <selection activeCell="A37" sqref="A37:W37"/>
    </sheetView>
  </sheetViews>
  <sheetFormatPr defaultColWidth="5.109375" defaultRowHeight="14.4" x14ac:dyDescent="0.3"/>
  <cols>
    <col min="1" max="26" width="5.33203125" style="55" customWidth="1"/>
    <col min="27" max="27" width="5.33203125" style="56" customWidth="1"/>
    <col min="28" max="33" width="5.33203125" style="55" customWidth="1"/>
    <col min="34" max="35" width="5.33203125" style="20" customWidth="1"/>
    <col min="36" max="16384" width="5.109375" style="20"/>
  </cols>
  <sheetData>
    <row r="1" spans="1:60" ht="3" customHeight="1" thickBot="1" x14ac:dyDescent="0.35">
      <c r="A1" s="26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7"/>
      <c r="AH1" s="19"/>
      <c r="AI1" s="19"/>
      <c r="AJ1" s="19"/>
      <c r="AK1" s="19"/>
    </row>
    <row r="2" spans="1:60" ht="30" customHeight="1" thickTop="1" thickBot="1" x14ac:dyDescent="0.35">
      <c r="A2" s="268" t="s">
        <v>235</v>
      </c>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19"/>
      <c r="AK2" s="19"/>
    </row>
    <row r="3" spans="1:60" s="23" customFormat="1" ht="35.25" customHeight="1" thickTop="1" thickBot="1" x14ac:dyDescent="0.35">
      <c r="A3" s="269" t="s">
        <v>13</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c r="AH3" s="21" t="s">
        <v>14</v>
      </c>
      <c r="AI3" s="21">
        <f>Elenco!B10</f>
        <v>8</v>
      </c>
      <c r="AJ3" s="22"/>
      <c r="AK3" s="22"/>
    </row>
    <row r="4" spans="1:60" s="23" customFormat="1" ht="33" customHeight="1" thickTop="1" thickBot="1" x14ac:dyDescent="0.35">
      <c r="A4" s="272" t="s">
        <v>15</v>
      </c>
      <c r="B4" s="272"/>
      <c r="C4" s="272"/>
      <c r="D4" s="272"/>
      <c r="E4" s="272"/>
      <c r="F4" s="272"/>
      <c r="G4" s="272"/>
      <c r="H4" s="272"/>
      <c r="I4" s="272"/>
      <c r="J4" s="272"/>
      <c r="K4" s="272"/>
      <c r="L4" s="272"/>
      <c r="M4" s="272"/>
      <c r="N4" s="272"/>
      <c r="O4" s="272"/>
      <c r="P4" s="272"/>
      <c r="Q4" s="272"/>
      <c r="R4" s="272"/>
      <c r="S4" s="272" t="str">
        <f>Elenco!C1</f>
        <v>Villaurbana</v>
      </c>
      <c r="T4" s="272"/>
      <c r="U4" s="272"/>
      <c r="V4" s="272"/>
      <c r="W4" s="272"/>
      <c r="X4" s="272"/>
      <c r="Y4" s="272"/>
      <c r="Z4" s="272"/>
      <c r="AA4" s="272"/>
      <c r="AB4" s="272"/>
      <c r="AC4" s="272"/>
      <c r="AD4" s="272"/>
      <c r="AE4" s="272"/>
      <c r="AF4" s="272"/>
      <c r="AG4" s="272"/>
      <c r="AH4" s="272"/>
      <c r="AI4" s="272"/>
      <c r="AJ4" s="22"/>
      <c r="AK4" s="22"/>
    </row>
    <row r="5" spans="1:60" s="25" customFormat="1" ht="35.25" customHeight="1" thickTop="1" thickBot="1" x14ac:dyDescent="0.35">
      <c r="A5" s="268" t="s">
        <v>16</v>
      </c>
      <c r="B5" s="268"/>
      <c r="C5" s="268"/>
      <c r="D5" s="268"/>
      <c r="E5" s="283" t="s">
        <v>17</v>
      </c>
      <c r="F5" s="283"/>
      <c r="G5" s="283"/>
      <c r="H5" s="283"/>
      <c r="I5" s="283"/>
      <c r="J5" s="283"/>
      <c r="K5" s="268" t="s">
        <v>18</v>
      </c>
      <c r="L5" s="268"/>
      <c r="M5" s="268"/>
      <c r="N5" s="268"/>
      <c r="O5" s="268"/>
      <c r="P5" s="283"/>
      <c r="Q5" s="283"/>
      <c r="R5" s="283"/>
      <c r="S5" s="283"/>
      <c r="T5" s="283"/>
      <c r="U5" s="283"/>
      <c r="V5" s="283"/>
      <c r="W5" s="283"/>
      <c r="X5" s="268" t="s">
        <v>19</v>
      </c>
      <c r="Y5" s="268"/>
      <c r="Z5" s="268"/>
      <c r="AA5" s="268"/>
      <c r="AB5" s="268"/>
      <c r="AC5" s="283" t="s">
        <v>20</v>
      </c>
      <c r="AD5" s="283"/>
      <c r="AE5" s="283"/>
      <c r="AF5" s="283"/>
      <c r="AG5" s="283"/>
      <c r="AH5" s="283"/>
      <c r="AI5" s="283"/>
      <c r="AJ5" s="24"/>
      <c r="AK5" s="24"/>
      <c r="BA5" s="308" t="s">
        <v>21</v>
      </c>
      <c r="BB5" s="308"/>
      <c r="BC5" s="308"/>
      <c r="BD5" s="308"/>
      <c r="BE5" s="308"/>
      <c r="BF5" s="308"/>
      <c r="BG5" s="308"/>
      <c r="BH5" s="308"/>
    </row>
    <row r="6" spans="1:60" s="23" customFormat="1" ht="33" customHeight="1" thickTop="1" thickBot="1" x14ac:dyDescent="0.35">
      <c r="A6" s="268" t="s">
        <v>22</v>
      </c>
      <c r="B6" s="268"/>
      <c r="C6" s="268"/>
      <c r="D6" s="268"/>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22"/>
      <c r="AK6" s="22"/>
    </row>
    <row r="7" spans="1:60" s="23" customFormat="1" ht="33.75" customHeight="1" thickTop="1" thickBot="1" x14ac:dyDescent="0.35">
      <c r="A7" s="268" t="s">
        <v>23</v>
      </c>
      <c r="B7" s="268"/>
      <c r="C7" s="268"/>
      <c r="D7" s="268"/>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2"/>
      <c r="AK7" s="22"/>
    </row>
    <row r="8" spans="1:60" s="23" customFormat="1" ht="33.75" customHeight="1" thickTop="1" thickBot="1" x14ac:dyDescent="0.35">
      <c r="A8" s="268" t="s">
        <v>25</v>
      </c>
      <c r="B8" s="268"/>
      <c r="C8" s="268"/>
      <c r="D8" s="268"/>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2"/>
      <c r="AK8" s="22"/>
    </row>
    <row r="9" spans="1:60" s="23" customFormat="1" ht="15" customHeight="1" thickTop="1" x14ac:dyDescent="0.3">
      <c r="A9" s="275" t="s">
        <v>27</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85"/>
      <c r="AJ9" s="22"/>
      <c r="AK9" s="22"/>
    </row>
    <row r="10" spans="1:60" s="23" customFormat="1" ht="17.25" customHeight="1" thickBot="1" x14ac:dyDescent="0.35">
      <c r="A10" s="280"/>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2"/>
      <c r="AJ10" s="22"/>
      <c r="AK10" s="22"/>
    </row>
    <row r="11" spans="1:60" s="23" customFormat="1" ht="45" customHeight="1" thickTop="1" thickBot="1" x14ac:dyDescent="0.35">
      <c r="A11" s="286"/>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8"/>
      <c r="AJ11" s="22"/>
      <c r="AK11" s="22"/>
    </row>
    <row r="12" spans="1:60" s="23" customFormat="1" ht="21" customHeight="1" thickTop="1" thickBot="1" x14ac:dyDescent="0.35">
      <c r="A12" s="269" t="s">
        <v>28</v>
      </c>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1"/>
      <c r="AJ12" s="26"/>
      <c r="AK12" s="26"/>
    </row>
    <row r="13" spans="1:60" s="23" customFormat="1" ht="43.5" customHeight="1" thickTop="1" thickBot="1" x14ac:dyDescent="0.35">
      <c r="A13" s="269" t="s">
        <v>29</v>
      </c>
      <c r="B13" s="270"/>
      <c r="C13" s="270"/>
      <c r="D13" s="271"/>
      <c r="E13" s="275">
        <f>Elenco!E10</f>
        <v>0</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85"/>
      <c r="AJ13" s="22"/>
      <c r="AK13" s="22"/>
    </row>
    <row r="14" spans="1:60" s="23" customFormat="1" ht="16.2" thickTop="1" x14ac:dyDescent="0.3">
      <c r="A14" s="275" t="s">
        <v>30</v>
      </c>
      <c r="B14" s="276"/>
      <c r="C14" s="276"/>
      <c r="D14" s="276"/>
      <c r="E14" s="305" t="s">
        <v>231</v>
      </c>
      <c r="F14" s="306"/>
      <c r="G14" s="306"/>
      <c r="H14" s="306"/>
      <c r="I14" s="306"/>
      <c r="J14" s="306"/>
      <c r="K14" s="306"/>
      <c r="L14" s="306"/>
      <c r="M14" s="305" t="s">
        <v>232</v>
      </c>
      <c r="N14" s="306"/>
      <c r="O14" s="306"/>
      <c r="P14" s="306"/>
      <c r="Q14" s="306"/>
      <c r="R14" s="306"/>
      <c r="S14" s="306"/>
      <c r="T14" s="306"/>
      <c r="U14" s="305" t="s">
        <v>233</v>
      </c>
      <c r="V14" s="306"/>
      <c r="W14" s="306"/>
      <c r="X14" s="306"/>
      <c r="Y14" s="306"/>
      <c r="Z14" s="306"/>
      <c r="AA14" s="306"/>
      <c r="AB14" s="306"/>
      <c r="AC14" s="305" t="s">
        <v>234</v>
      </c>
      <c r="AD14" s="306"/>
      <c r="AE14" s="307"/>
      <c r="AF14" s="305">
        <v>2018</v>
      </c>
      <c r="AG14" s="307"/>
      <c r="AH14" s="305">
        <v>2017</v>
      </c>
      <c r="AI14" s="307"/>
      <c r="AJ14" s="22"/>
      <c r="AK14" s="22"/>
      <c r="AV14" s="22"/>
      <c r="AW14" s="22"/>
      <c r="AX14" s="22"/>
    </row>
    <row r="15" spans="1:60" s="23" customFormat="1" ht="15.6" x14ac:dyDescent="0.3">
      <c r="A15" s="277"/>
      <c r="B15" s="278"/>
      <c r="C15" s="278"/>
      <c r="D15" s="279"/>
      <c r="E15" s="289"/>
      <c r="F15" s="290"/>
      <c r="G15" s="290"/>
      <c r="H15" s="290"/>
      <c r="I15" s="290"/>
      <c r="J15" s="290"/>
      <c r="K15" s="290"/>
      <c r="L15" s="290"/>
      <c r="M15" s="289"/>
      <c r="N15" s="290"/>
      <c r="O15" s="290"/>
      <c r="P15" s="290"/>
      <c r="Q15" s="290"/>
      <c r="R15" s="290"/>
      <c r="S15" s="290"/>
      <c r="T15" s="290"/>
      <c r="U15" s="289"/>
      <c r="V15" s="290"/>
      <c r="W15" s="290"/>
      <c r="X15" s="290"/>
      <c r="Y15" s="290"/>
      <c r="Z15" s="290"/>
      <c r="AA15" s="290"/>
      <c r="AB15" s="290"/>
      <c r="AC15" s="289"/>
      <c r="AD15" s="290"/>
      <c r="AE15" s="291"/>
      <c r="AF15" s="289"/>
      <c r="AG15" s="291"/>
      <c r="AH15" s="289"/>
      <c r="AI15" s="291"/>
      <c r="AJ15" s="22"/>
      <c r="AK15" s="22"/>
      <c r="AV15" s="22"/>
      <c r="AW15" s="22"/>
      <c r="AX15" s="22"/>
    </row>
    <row r="16" spans="1:60" s="23" customFormat="1" ht="15.6" x14ac:dyDescent="0.3">
      <c r="A16" s="277"/>
      <c r="B16" s="278"/>
      <c r="C16" s="278"/>
      <c r="D16" s="279"/>
      <c r="E16" s="289"/>
      <c r="F16" s="290"/>
      <c r="G16" s="290"/>
      <c r="H16" s="290"/>
      <c r="I16" s="290"/>
      <c r="J16" s="290"/>
      <c r="K16" s="290"/>
      <c r="L16" s="290"/>
      <c r="M16" s="289"/>
      <c r="N16" s="290"/>
      <c r="O16" s="290"/>
      <c r="P16" s="290"/>
      <c r="Q16" s="290"/>
      <c r="R16" s="290"/>
      <c r="S16" s="290"/>
      <c r="T16" s="290"/>
      <c r="U16" s="289"/>
      <c r="V16" s="290"/>
      <c r="W16" s="290"/>
      <c r="X16" s="290"/>
      <c r="Y16" s="290"/>
      <c r="Z16" s="290"/>
      <c r="AA16" s="290"/>
      <c r="AB16" s="290"/>
      <c r="AC16" s="289"/>
      <c r="AD16" s="290"/>
      <c r="AE16" s="291"/>
      <c r="AF16" s="289"/>
      <c r="AG16" s="291"/>
      <c r="AH16" s="289"/>
      <c r="AI16" s="291"/>
      <c r="AJ16" s="22"/>
      <c r="AK16" s="22"/>
      <c r="AV16" s="22"/>
      <c r="AW16" s="22"/>
      <c r="AX16" s="22"/>
    </row>
    <row r="17" spans="1:50" s="23" customFormat="1" ht="15.6" x14ac:dyDescent="0.3">
      <c r="A17" s="277"/>
      <c r="B17" s="278"/>
      <c r="C17" s="278"/>
      <c r="D17" s="279"/>
      <c r="E17" s="289"/>
      <c r="F17" s="290"/>
      <c r="G17" s="290"/>
      <c r="H17" s="290"/>
      <c r="I17" s="290"/>
      <c r="J17" s="290"/>
      <c r="K17" s="290"/>
      <c r="L17" s="290"/>
      <c r="M17" s="289"/>
      <c r="N17" s="290"/>
      <c r="O17" s="290"/>
      <c r="P17" s="290"/>
      <c r="Q17" s="290"/>
      <c r="R17" s="290"/>
      <c r="S17" s="290"/>
      <c r="T17" s="290"/>
      <c r="U17" s="289"/>
      <c r="V17" s="290"/>
      <c r="W17" s="290"/>
      <c r="X17" s="290"/>
      <c r="Y17" s="290"/>
      <c r="Z17" s="290"/>
      <c r="AA17" s="290"/>
      <c r="AB17" s="290"/>
      <c r="AC17" s="289"/>
      <c r="AD17" s="290"/>
      <c r="AE17" s="291"/>
      <c r="AF17" s="289"/>
      <c r="AG17" s="291"/>
      <c r="AH17" s="289"/>
      <c r="AI17" s="291"/>
      <c r="AJ17" s="22"/>
      <c r="AK17" s="22"/>
      <c r="AV17" s="22"/>
      <c r="AW17" s="22"/>
      <c r="AX17" s="22"/>
    </row>
    <row r="18" spans="1:50" s="23" customFormat="1" ht="15.6" x14ac:dyDescent="0.3">
      <c r="A18" s="277"/>
      <c r="B18" s="278"/>
      <c r="C18" s="278"/>
      <c r="D18" s="279"/>
      <c r="E18" s="289"/>
      <c r="F18" s="290"/>
      <c r="G18" s="290"/>
      <c r="H18" s="290"/>
      <c r="I18" s="290"/>
      <c r="J18" s="290"/>
      <c r="K18" s="290"/>
      <c r="L18" s="290"/>
      <c r="M18" s="289"/>
      <c r="N18" s="290"/>
      <c r="O18" s="290"/>
      <c r="P18" s="290"/>
      <c r="Q18" s="290"/>
      <c r="R18" s="290"/>
      <c r="S18" s="290"/>
      <c r="T18" s="290"/>
      <c r="U18" s="289"/>
      <c r="V18" s="290"/>
      <c r="W18" s="290"/>
      <c r="X18" s="290"/>
      <c r="Y18" s="290"/>
      <c r="Z18" s="290"/>
      <c r="AA18" s="290"/>
      <c r="AB18" s="290"/>
      <c r="AC18" s="289"/>
      <c r="AD18" s="290"/>
      <c r="AE18" s="291"/>
      <c r="AF18" s="289"/>
      <c r="AG18" s="291"/>
      <c r="AH18" s="289"/>
      <c r="AI18" s="291"/>
      <c r="AJ18" s="22"/>
      <c r="AK18" s="22"/>
      <c r="AV18" s="22"/>
      <c r="AW18" s="22"/>
      <c r="AX18" s="22"/>
    </row>
    <row r="19" spans="1:50" s="23" customFormat="1" ht="15.6" x14ac:dyDescent="0.3">
      <c r="A19" s="277"/>
      <c r="B19" s="278"/>
      <c r="C19" s="278"/>
      <c r="D19" s="279"/>
      <c r="E19" s="289"/>
      <c r="F19" s="290"/>
      <c r="G19" s="290"/>
      <c r="H19" s="290"/>
      <c r="I19" s="290"/>
      <c r="J19" s="290"/>
      <c r="K19" s="290"/>
      <c r="L19" s="290"/>
      <c r="M19" s="289"/>
      <c r="N19" s="290"/>
      <c r="O19" s="290"/>
      <c r="P19" s="290"/>
      <c r="Q19" s="290"/>
      <c r="R19" s="290"/>
      <c r="S19" s="290"/>
      <c r="T19" s="290"/>
      <c r="U19" s="289"/>
      <c r="V19" s="290"/>
      <c r="W19" s="290"/>
      <c r="X19" s="290"/>
      <c r="Y19" s="290"/>
      <c r="Z19" s="290"/>
      <c r="AA19" s="290"/>
      <c r="AB19" s="290"/>
      <c r="AC19" s="289"/>
      <c r="AD19" s="290"/>
      <c r="AE19" s="291"/>
      <c r="AF19" s="289"/>
      <c r="AG19" s="291"/>
      <c r="AH19" s="289"/>
      <c r="AI19" s="291"/>
      <c r="AJ19" s="22"/>
      <c r="AK19" s="22"/>
      <c r="AV19" s="22"/>
      <c r="AW19" s="22"/>
      <c r="AX19" s="22"/>
    </row>
    <row r="20" spans="1:50" s="23" customFormat="1" ht="15.6" x14ac:dyDescent="0.3">
      <c r="A20" s="277"/>
      <c r="B20" s="278"/>
      <c r="C20" s="278"/>
      <c r="D20" s="279"/>
      <c r="E20" s="289"/>
      <c r="F20" s="290"/>
      <c r="G20" s="290"/>
      <c r="H20" s="290"/>
      <c r="I20" s="290"/>
      <c r="J20" s="290"/>
      <c r="K20" s="290"/>
      <c r="L20" s="290"/>
      <c r="M20" s="289"/>
      <c r="N20" s="290"/>
      <c r="O20" s="290"/>
      <c r="P20" s="290"/>
      <c r="Q20" s="290"/>
      <c r="R20" s="290"/>
      <c r="S20" s="290"/>
      <c r="T20" s="290"/>
      <c r="U20" s="289"/>
      <c r="V20" s="290"/>
      <c r="W20" s="290"/>
      <c r="X20" s="290"/>
      <c r="Y20" s="290"/>
      <c r="Z20" s="290"/>
      <c r="AA20" s="290"/>
      <c r="AB20" s="290"/>
      <c r="AC20" s="289"/>
      <c r="AD20" s="290"/>
      <c r="AE20" s="291"/>
      <c r="AF20" s="289"/>
      <c r="AG20" s="291"/>
      <c r="AH20" s="289"/>
      <c r="AI20" s="291"/>
      <c r="AJ20" s="22"/>
      <c r="AK20" s="22"/>
      <c r="AV20" s="22"/>
      <c r="AW20" s="22"/>
      <c r="AX20" s="22"/>
    </row>
    <row r="21" spans="1:50" s="23" customFormat="1" ht="15.6" x14ac:dyDescent="0.3">
      <c r="A21" s="277"/>
      <c r="B21" s="278"/>
      <c r="C21" s="278"/>
      <c r="D21" s="279"/>
      <c r="E21" s="289"/>
      <c r="F21" s="290"/>
      <c r="G21" s="290"/>
      <c r="H21" s="290"/>
      <c r="I21" s="290"/>
      <c r="J21" s="290"/>
      <c r="K21" s="290"/>
      <c r="L21" s="290"/>
      <c r="M21" s="289"/>
      <c r="N21" s="290"/>
      <c r="O21" s="290"/>
      <c r="P21" s="290"/>
      <c r="Q21" s="290"/>
      <c r="R21" s="290"/>
      <c r="S21" s="290"/>
      <c r="T21" s="290"/>
      <c r="U21" s="289"/>
      <c r="V21" s="290"/>
      <c r="W21" s="290"/>
      <c r="X21" s="290"/>
      <c r="Y21" s="290"/>
      <c r="Z21" s="290"/>
      <c r="AA21" s="290"/>
      <c r="AB21" s="290"/>
      <c r="AC21" s="289"/>
      <c r="AD21" s="290"/>
      <c r="AE21" s="291"/>
      <c r="AF21" s="289"/>
      <c r="AG21" s="291"/>
      <c r="AH21" s="289"/>
      <c r="AI21" s="291"/>
      <c r="AJ21" s="22"/>
      <c r="AK21" s="22"/>
      <c r="AV21" s="22"/>
      <c r="AW21" s="22"/>
      <c r="AX21" s="22"/>
    </row>
    <row r="22" spans="1:50" s="23" customFormat="1" ht="15.6" x14ac:dyDescent="0.3">
      <c r="A22" s="277"/>
      <c r="B22" s="278"/>
      <c r="C22" s="278"/>
      <c r="D22" s="279"/>
      <c r="E22" s="82"/>
      <c r="F22" s="83"/>
      <c r="G22" s="83"/>
      <c r="H22" s="83"/>
      <c r="I22" s="83"/>
      <c r="J22" s="83"/>
      <c r="K22" s="83"/>
      <c r="L22" s="83"/>
      <c r="M22" s="82"/>
      <c r="N22" s="83"/>
      <c r="O22" s="83"/>
      <c r="P22" s="83"/>
      <c r="Q22" s="83"/>
      <c r="R22" s="83"/>
      <c r="S22" s="83"/>
      <c r="T22" s="83"/>
      <c r="U22" s="82"/>
      <c r="V22" s="83"/>
      <c r="W22" s="83"/>
      <c r="X22" s="83"/>
      <c r="Y22" s="83"/>
      <c r="Z22" s="83"/>
      <c r="AA22" s="83"/>
      <c r="AB22" s="83"/>
      <c r="AC22" s="82"/>
      <c r="AD22" s="83"/>
      <c r="AE22" s="84"/>
      <c r="AF22" s="82"/>
      <c r="AG22" s="84"/>
      <c r="AH22" s="82"/>
      <c r="AI22" s="84"/>
      <c r="AJ22" s="22"/>
      <c r="AK22" s="22"/>
      <c r="AV22" s="22"/>
      <c r="AW22" s="22"/>
      <c r="AX22" s="22"/>
    </row>
    <row r="23" spans="1:50" s="23" customFormat="1" ht="15.6" x14ac:dyDescent="0.3">
      <c r="A23" s="277"/>
      <c r="B23" s="278"/>
      <c r="C23" s="278"/>
      <c r="D23" s="279"/>
      <c r="E23" s="82"/>
      <c r="F23" s="83"/>
      <c r="G23" s="83"/>
      <c r="H23" s="83"/>
      <c r="I23" s="83"/>
      <c r="J23" s="83"/>
      <c r="K23" s="83"/>
      <c r="L23" s="83"/>
      <c r="M23" s="82"/>
      <c r="N23" s="83"/>
      <c r="O23" s="83"/>
      <c r="P23" s="83"/>
      <c r="Q23" s="83"/>
      <c r="R23" s="83"/>
      <c r="S23" s="83"/>
      <c r="T23" s="83"/>
      <c r="U23" s="82"/>
      <c r="V23" s="83"/>
      <c r="W23" s="83"/>
      <c r="X23" s="83"/>
      <c r="Y23" s="83"/>
      <c r="Z23" s="83"/>
      <c r="AA23" s="83"/>
      <c r="AB23" s="83"/>
      <c r="AC23" s="82"/>
      <c r="AD23" s="83"/>
      <c r="AE23" s="84"/>
      <c r="AF23" s="82"/>
      <c r="AG23" s="84"/>
      <c r="AH23" s="82"/>
      <c r="AI23" s="84"/>
      <c r="AJ23" s="22"/>
      <c r="AK23" s="22"/>
      <c r="AV23" s="22"/>
      <c r="AW23" s="22"/>
      <c r="AX23" s="22"/>
    </row>
    <row r="24" spans="1:50" s="23" customFormat="1" ht="15.6" x14ac:dyDescent="0.3">
      <c r="A24" s="277"/>
      <c r="B24" s="278"/>
      <c r="C24" s="278"/>
      <c r="D24" s="279"/>
      <c r="E24" s="82"/>
      <c r="F24" s="83"/>
      <c r="G24" s="83"/>
      <c r="H24" s="83"/>
      <c r="I24" s="83"/>
      <c r="J24" s="83"/>
      <c r="K24" s="83"/>
      <c r="L24" s="83"/>
      <c r="M24" s="82"/>
      <c r="N24" s="83"/>
      <c r="O24" s="83"/>
      <c r="P24" s="83"/>
      <c r="Q24" s="83"/>
      <c r="R24" s="83"/>
      <c r="S24" s="83"/>
      <c r="T24" s="83"/>
      <c r="U24" s="82"/>
      <c r="V24" s="83"/>
      <c r="W24" s="83"/>
      <c r="X24" s="83"/>
      <c r="Y24" s="83"/>
      <c r="Z24" s="83"/>
      <c r="AA24" s="83"/>
      <c r="AB24" s="83"/>
      <c r="AC24" s="82"/>
      <c r="AD24" s="83"/>
      <c r="AE24" s="84"/>
      <c r="AF24" s="82"/>
      <c r="AG24" s="84"/>
      <c r="AH24" s="82"/>
      <c r="AI24" s="84"/>
      <c r="AJ24" s="22"/>
      <c r="AK24" s="22"/>
      <c r="AV24" s="22"/>
      <c r="AW24" s="22"/>
      <c r="AX24" s="22"/>
    </row>
    <row r="25" spans="1:50" s="23" customFormat="1" ht="15.6" x14ac:dyDescent="0.3">
      <c r="A25" s="277"/>
      <c r="B25" s="278"/>
      <c r="C25" s="278"/>
      <c r="D25" s="279"/>
      <c r="E25" s="82"/>
      <c r="F25" s="83"/>
      <c r="G25" s="83"/>
      <c r="H25" s="83"/>
      <c r="I25" s="83"/>
      <c r="J25" s="83"/>
      <c r="K25" s="83"/>
      <c r="L25" s="83"/>
      <c r="M25" s="82"/>
      <c r="N25" s="83"/>
      <c r="O25" s="83"/>
      <c r="P25" s="83"/>
      <c r="Q25" s="83"/>
      <c r="R25" s="83"/>
      <c r="S25" s="83"/>
      <c r="T25" s="83"/>
      <c r="U25" s="82"/>
      <c r="V25" s="83"/>
      <c r="W25" s="83"/>
      <c r="X25" s="83"/>
      <c r="Y25" s="83"/>
      <c r="Z25" s="83"/>
      <c r="AA25" s="83"/>
      <c r="AB25" s="83"/>
      <c r="AC25" s="82"/>
      <c r="AD25" s="83"/>
      <c r="AE25" s="84"/>
      <c r="AF25" s="82"/>
      <c r="AG25" s="84"/>
      <c r="AH25" s="82"/>
      <c r="AI25" s="84"/>
      <c r="AJ25" s="22"/>
      <c r="AK25" s="22"/>
      <c r="AV25" s="22"/>
      <c r="AW25" s="22"/>
      <c r="AX25" s="22"/>
    </row>
    <row r="26" spans="1:50" s="23" customFormat="1" ht="15.6" x14ac:dyDescent="0.3">
      <c r="A26" s="277"/>
      <c r="B26" s="278"/>
      <c r="C26" s="278"/>
      <c r="D26" s="279"/>
      <c r="E26" s="82"/>
      <c r="F26" s="83"/>
      <c r="G26" s="83"/>
      <c r="H26" s="83"/>
      <c r="I26" s="83"/>
      <c r="J26" s="83"/>
      <c r="K26" s="83"/>
      <c r="L26" s="83"/>
      <c r="M26" s="82"/>
      <c r="N26" s="83"/>
      <c r="O26" s="83"/>
      <c r="P26" s="83"/>
      <c r="Q26" s="83"/>
      <c r="R26" s="83"/>
      <c r="S26" s="83"/>
      <c r="T26" s="83"/>
      <c r="U26" s="82"/>
      <c r="V26" s="83"/>
      <c r="W26" s="83"/>
      <c r="X26" s="83"/>
      <c r="Y26" s="83"/>
      <c r="Z26" s="83"/>
      <c r="AA26" s="83"/>
      <c r="AB26" s="83"/>
      <c r="AC26" s="82"/>
      <c r="AD26" s="83"/>
      <c r="AE26" s="84"/>
      <c r="AF26" s="82"/>
      <c r="AG26" s="84"/>
      <c r="AH26" s="82"/>
      <c r="AI26" s="84"/>
      <c r="AJ26" s="22"/>
      <c r="AK26" s="22"/>
      <c r="AV26" s="22"/>
      <c r="AW26" s="22"/>
      <c r="AX26" s="22"/>
    </row>
    <row r="27" spans="1:50" s="23" customFormat="1" ht="15.6" x14ac:dyDescent="0.3">
      <c r="A27" s="277"/>
      <c r="B27" s="278"/>
      <c r="C27" s="278"/>
      <c r="D27" s="279"/>
      <c r="E27" s="82"/>
      <c r="F27" s="83"/>
      <c r="G27" s="83"/>
      <c r="H27" s="83"/>
      <c r="I27" s="83"/>
      <c r="J27" s="83"/>
      <c r="K27" s="83"/>
      <c r="L27" s="83"/>
      <c r="M27" s="82"/>
      <c r="N27" s="83"/>
      <c r="O27" s="83"/>
      <c r="P27" s="83"/>
      <c r="Q27" s="83"/>
      <c r="R27" s="83"/>
      <c r="S27" s="83"/>
      <c r="T27" s="83"/>
      <c r="U27" s="82"/>
      <c r="V27" s="83"/>
      <c r="W27" s="83"/>
      <c r="X27" s="83"/>
      <c r="Y27" s="83"/>
      <c r="Z27" s="83"/>
      <c r="AA27" s="83"/>
      <c r="AB27" s="83"/>
      <c r="AC27" s="82"/>
      <c r="AD27" s="83"/>
      <c r="AE27" s="84"/>
      <c r="AF27" s="82"/>
      <c r="AG27" s="84"/>
      <c r="AH27" s="82"/>
      <c r="AI27" s="84"/>
      <c r="AJ27" s="22"/>
      <c r="AK27" s="22"/>
      <c r="AV27" s="22"/>
      <c r="AW27" s="22"/>
      <c r="AX27" s="22"/>
    </row>
    <row r="28" spans="1:50" s="23" customFormat="1" ht="16.2" thickBot="1" x14ac:dyDescent="0.35">
      <c r="A28" s="280"/>
      <c r="B28" s="281"/>
      <c r="C28" s="281"/>
      <c r="D28" s="282"/>
      <c r="E28" s="289"/>
      <c r="F28" s="290"/>
      <c r="G28" s="290"/>
      <c r="H28" s="290"/>
      <c r="I28" s="290"/>
      <c r="J28" s="290"/>
      <c r="K28" s="290"/>
      <c r="L28" s="290"/>
      <c r="M28" s="289"/>
      <c r="N28" s="290"/>
      <c r="O28" s="290"/>
      <c r="P28" s="290"/>
      <c r="Q28" s="290"/>
      <c r="R28" s="290"/>
      <c r="S28" s="290"/>
      <c r="T28" s="290"/>
      <c r="U28" s="289"/>
      <c r="V28" s="290"/>
      <c r="W28" s="290"/>
      <c r="X28" s="290"/>
      <c r="Y28" s="290"/>
      <c r="Z28" s="290"/>
      <c r="AA28" s="290"/>
      <c r="AB28" s="290"/>
      <c r="AC28" s="289"/>
      <c r="AD28" s="290"/>
      <c r="AE28" s="291"/>
      <c r="AF28" s="289"/>
      <c r="AG28" s="291"/>
      <c r="AH28" s="289"/>
      <c r="AI28" s="291"/>
      <c r="AJ28" s="22"/>
      <c r="AK28" s="22"/>
      <c r="AV28" s="22"/>
      <c r="AW28" s="22"/>
      <c r="AX28" s="22"/>
    </row>
    <row r="29" spans="1:50" s="23" customFormat="1" ht="15.75" customHeight="1" thickTop="1" thickBot="1" x14ac:dyDescent="0.35">
      <c r="A29" s="268" t="s">
        <v>31</v>
      </c>
      <c r="B29" s="268"/>
      <c r="C29" s="268"/>
      <c r="D29" s="268"/>
      <c r="E29" s="268" t="s">
        <v>32</v>
      </c>
      <c r="F29" s="268"/>
      <c r="G29" s="268"/>
      <c r="H29" s="268"/>
      <c r="I29" s="269" t="s">
        <v>33</v>
      </c>
      <c r="J29" s="270"/>
      <c r="K29" s="270"/>
      <c r="L29" s="270"/>
      <c r="M29" s="270"/>
      <c r="N29" s="270"/>
      <c r="O29" s="270"/>
      <c r="P29" s="270"/>
      <c r="Q29" s="270"/>
      <c r="R29" s="270"/>
      <c r="S29" s="270"/>
      <c r="T29" s="270"/>
      <c r="U29" s="270"/>
      <c r="V29" s="270"/>
      <c r="W29" s="271"/>
      <c r="X29" s="268" t="s">
        <v>34</v>
      </c>
      <c r="Y29" s="268"/>
      <c r="Z29" s="268"/>
      <c r="AA29" s="268"/>
      <c r="AB29" s="268"/>
      <c r="AC29" s="268"/>
      <c r="AD29" s="268"/>
      <c r="AE29" s="268"/>
      <c r="AF29" s="268"/>
      <c r="AG29" s="268"/>
      <c r="AH29" s="268"/>
      <c r="AI29" s="268"/>
      <c r="AJ29" s="22"/>
      <c r="AK29" s="22"/>
    </row>
    <row r="30" spans="1:50" s="23" customFormat="1" ht="15.75" customHeight="1" thickTop="1" thickBot="1" x14ac:dyDescent="0.35">
      <c r="A30" s="268"/>
      <c r="B30" s="268"/>
      <c r="C30" s="268"/>
      <c r="D30" s="268"/>
      <c r="E30" s="268"/>
      <c r="F30" s="268"/>
      <c r="G30" s="268"/>
      <c r="H30" s="268"/>
      <c r="I30" s="269" t="s">
        <v>35</v>
      </c>
      <c r="J30" s="270"/>
      <c r="K30" s="270"/>
      <c r="L30" s="270"/>
      <c r="M30" s="271"/>
      <c r="N30" s="269" t="s">
        <v>36</v>
      </c>
      <c r="O30" s="270"/>
      <c r="P30" s="270"/>
      <c r="Q30" s="270"/>
      <c r="R30" s="271"/>
      <c r="S30" s="269" t="s">
        <v>37</v>
      </c>
      <c r="T30" s="270"/>
      <c r="U30" s="270"/>
      <c r="V30" s="270"/>
      <c r="W30" s="271"/>
      <c r="X30" s="296">
        <f>IF(I31="X",5)+IF(I32="X",5)+IF(I33="X",5)+IF(I34="X",1)+IF(N31="X",3)+IF(N32="X",3)+IF(N33="X",3)+IF(N34="X",3)+IF(S31="X",1)+IF(S32="X",1)+IF(S33="X",1)+IF(S34="X",5)</f>
        <v>0</v>
      </c>
      <c r="Y30" s="297"/>
      <c r="Z30" s="297"/>
      <c r="AA30" s="297"/>
      <c r="AB30" s="297"/>
      <c r="AC30" s="297"/>
      <c r="AD30" s="297"/>
      <c r="AE30" s="297"/>
      <c r="AF30" s="297"/>
      <c r="AG30" s="297"/>
      <c r="AH30" s="297"/>
      <c r="AI30" s="298"/>
      <c r="AJ30" s="22"/>
      <c r="AK30" s="22"/>
    </row>
    <row r="31" spans="1:50" s="23" customFormat="1" ht="18.75" customHeight="1" thickTop="1" thickBot="1" x14ac:dyDescent="0.35">
      <c r="A31" s="268"/>
      <c r="B31" s="268"/>
      <c r="C31" s="268"/>
      <c r="D31" s="268"/>
      <c r="E31" s="268" t="s">
        <v>38</v>
      </c>
      <c r="F31" s="268"/>
      <c r="G31" s="268"/>
      <c r="H31" s="268"/>
      <c r="I31" s="286"/>
      <c r="J31" s="287"/>
      <c r="K31" s="287"/>
      <c r="L31" s="287"/>
      <c r="M31" s="288"/>
      <c r="N31" s="286"/>
      <c r="O31" s="287"/>
      <c r="P31" s="287"/>
      <c r="Q31" s="287"/>
      <c r="R31" s="288"/>
      <c r="S31" s="286"/>
      <c r="T31" s="287"/>
      <c r="U31" s="287"/>
      <c r="V31" s="287"/>
      <c r="W31" s="288"/>
      <c r="X31" s="299"/>
      <c r="Y31" s="300"/>
      <c r="Z31" s="300"/>
      <c r="AA31" s="300"/>
      <c r="AB31" s="300"/>
      <c r="AC31" s="300"/>
      <c r="AD31" s="300"/>
      <c r="AE31" s="300"/>
      <c r="AF31" s="300"/>
      <c r="AG31" s="300"/>
      <c r="AH31" s="300"/>
      <c r="AI31" s="301"/>
      <c r="AJ31" s="22"/>
      <c r="AK31" s="22"/>
    </row>
    <row r="32" spans="1:50" s="23" customFormat="1" ht="17.25" customHeight="1" thickTop="1" thickBot="1" x14ac:dyDescent="0.35">
      <c r="A32" s="268"/>
      <c r="B32" s="268"/>
      <c r="C32" s="268"/>
      <c r="D32" s="268"/>
      <c r="E32" s="268" t="s">
        <v>39</v>
      </c>
      <c r="F32" s="268"/>
      <c r="G32" s="268"/>
      <c r="H32" s="268"/>
      <c r="I32" s="286"/>
      <c r="J32" s="287"/>
      <c r="K32" s="287"/>
      <c r="L32" s="287"/>
      <c r="M32" s="288"/>
      <c r="N32" s="286"/>
      <c r="O32" s="287"/>
      <c r="P32" s="287"/>
      <c r="Q32" s="287"/>
      <c r="R32" s="288"/>
      <c r="S32" s="286"/>
      <c r="T32" s="287"/>
      <c r="U32" s="287"/>
      <c r="V32" s="287"/>
      <c r="W32" s="288"/>
      <c r="X32" s="299"/>
      <c r="Y32" s="300"/>
      <c r="Z32" s="300"/>
      <c r="AA32" s="300"/>
      <c r="AB32" s="300"/>
      <c r="AC32" s="300"/>
      <c r="AD32" s="300"/>
      <c r="AE32" s="300"/>
      <c r="AF32" s="300"/>
      <c r="AG32" s="300"/>
      <c r="AH32" s="300"/>
      <c r="AI32" s="301"/>
      <c r="AJ32" s="22"/>
      <c r="AK32" s="22"/>
    </row>
    <row r="33" spans="1:37" s="23" customFormat="1" ht="20.25" customHeight="1" thickTop="1" thickBot="1" x14ac:dyDescent="0.35">
      <c r="A33" s="268"/>
      <c r="B33" s="268"/>
      <c r="C33" s="268"/>
      <c r="D33" s="268"/>
      <c r="E33" s="268" t="s">
        <v>40</v>
      </c>
      <c r="F33" s="268"/>
      <c r="G33" s="268"/>
      <c r="H33" s="268"/>
      <c r="I33" s="286"/>
      <c r="J33" s="287"/>
      <c r="K33" s="287"/>
      <c r="L33" s="287"/>
      <c r="M33" s="288"/>
      <c r="N33" s="286"/>
      <c r="O33" s="287"/>
      <c r="P33" s="287"/>
      <c r="Q33" s="287"/>
      <c r="R33" s="288"/>
      <c r="S33" s="286"/>
      <c r="T33" s="287"/>
      <c r="U33" s="287"/>
      <c r="V33" s="287"/>
      <c r="W33" s="288"/>
      <c r="X33" s="299"/>
      <c r="Y33" s="300"/>
      <c r="Z33" s="300"/>
      <c r="AA33" s="300"/>
      <c r="AB33" s="300"/>
      <c r="AC33" s="300"/>
      <c r="AD33" s="300"/>
      <c r="AE33" s="300"/>
      <c r="AF33" s="300"/>
      <c r="AG33" s="300"/>
      <c r="AH33" s="300"/>
      <c r="AI33" s="301"/>
      <c r="AJ33" s="22"/>
      <c r="AK33" s="22"/>
    </row>
    <row r="34" spans="1:37" s="23" customFormat="1" ht="17.25" customHeight="1" thickTop="1" thickBot="1" x14ac:dyDescent="0.35">
      <c r="A34" s="268"/>
      <c r="B34" s="268"/>
      <c r="C34" s="268"/>
      <c r="D34" s="268"/>
      <c r="E34" s="268" t="s">
        <v>41</v>
      </c>
      <c r="F34" s="268"/>
      <c r="G34" s="268"/>
      <c r="H34" s="268"/>
      <c r="I34" s="286"/>
      <c r="J34" s="287"/>
      <c r="K34" s="287"/>
      <c r="L34" s="287"/>
      <c r="M34" s="288"/>
      <c r="N34" s="286"/>
      <c r="O34" s="287"/>
      <c r="P34" s="287"/>
      <c r="Q34" s="287"/>
      <c r="R34" s="288"/>
      <c r="S34" s="286"/>
      <c r="T34" s="287"/>
      <c r="U34" s="287"/>
      <c r="V34" s="287"/>
      <c r="W34" s="288"/>
      <c r="X34" s="302"/>
      <c r="Y34" s="303"/>
      <c r="Z34" s="303"/>
      <c r="AA34" s="303"/>
      <c r="AB34" s="303"/>
      <c r="AC34" s="303"/>
      <c r="AD34" s="303"/>
      <c r="AE34" s="303"/>
      <c r="AF34" s="303"/>
      <c r="AG34" s="303"/>
      <c r="AH34" s="303"/>
      <c r="AI34" s="304"/>
      <c r="AJ34" s="22"/>
      <c r="AK34" s="22"/>
    </row>
    <row r="35" spans="1:37" s="28" customFormat="1" ht="45.75" customHeight="1" thickTop="1" thickBot="1" x14ac:dyDescent="0.35">
      <c r="A35" s="311" t="s">
        <v>42</v>
      </c>
      <c r="B35" s="311"/>
      <c r="C35" s="311"/>
      <c r="D35" s="311"/>
      <c r="E35" s="312">
        <v>100</v>
      </c>
      <c r="F35" s="312"/>
      <c r="G35" s="312"/>
      <c r="H35" s="312"/>
      <c r="I35" s="312"/>
      <c r="J35" s="312"/>
      <c r="K35" s="312"/>
      <c r="L35" s="312"/>
      <c r="M35" s="312"/>
      <c r="N35" s="311" t="s">
        <v>43</v>
      </c>
      <c r="O35" s="311"/>
      <c r="P35" s="311"/>
      <c r="Q35" s="311"/>
      <c r="R35" s="311"/>
      <c r="S35" s="312">
        <v>100</v>
      </c>
      <c r="T35" s="312"/>
      <c r="U35" s="312"/>
      <c r="V35" s="312"/>
      <c r="W35" s="312"/>
      <c r="X35" s="311" t="s">
        <v>44</v>
      </c>
      <c r="Y35" s="311"/>
      <c r="Z35" s="311"/>
      <c r="AA35" s="311"/>
      <c r="AB35" s="311"/>
      <c r="AC35" s="311"/>
      <c r="AD35" s="311"/>
      <c r="AE35" s="311"/>
      <c r="AF35" s="310">
        <f>S35/E35</f>
        <v>1</v>
      </c>
      <c r="AG35" s="310"/>
      <c r="AH35" s="310"/>
      <c r="AI35" s="310"/>
      <c r="AJ35" s="27"/>
      <c r="AK35" s="27"/>
    </row>
    <row r="36" spans="1:37" ht="22.5" customHeight="1" thickTop="1" thickBot="1" x14ac:dyDescent="0.35">
      <c r="A36" s="268" t="s">
        <v>45</v>
      </c>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9"/>
      <c r="AK36" s="19"/>
    </row>
    <row r="37" spans="1:37" ht="30" customHeight="1" thickTop="1" thickBot="1" x14ac:dyDescent="0.35">
      <c r="A37" s="269" t="s">
        <v>46</v>
      </c>
      <c r="B37" s="270"/>
      <c r="C37" s="270"/>
      <c r="D37" s="270"/>
      <c r="E37" s="270"/>
      <c r="F37" s="270"/>
      <c r="G37" s="270"/>
      <c r="H37" s="270"/>
      <c r="I37" s="270"/>
      <c r="J37" s="270"/>
      <c r="K37" s="270"/>
      <c r="L37" s="270"/>
      <c r="M37" s="270"/>
      <c r="N37" s="270"/>
      <c r="O37" s="270"/>
      <c r="P37" s="270"/>
      <c r="Q37" s="270"/>
      <c r="R37" s="270"/>
      <c r="S37" s="270"/>
      <c r="T37" s="270"/>
      <c r="U37" s="270"/>
      <c r="V37" s="270"/>
      <c r="W37" s="271"/>
      <c r="X37" s="269" t="s">
        <v>47</v>
      </c>
      <c r="Y37" s="270"/>
      <c r="Z37" s="270"/>
      <c r="AA37" s="270"/>
      <c r="AB37" s="270"/>
      <c r="AC37" s="270"/>
      <c r="AD37" s="270"/>
      <c r="AE37" s="270"/>
      <c r="AF37" s="269" t="s">
        <v>48</v>
      </c>
      <c r="AG37" s="270"/>
      <c r="AH37" s="270"/>
      <c r="AI37" s="271"/>
      <c r="AJ37" s="19"/>
      <c r="AK37" s="19"/>
    </row>
    <row r="38" spans="1:37" ht="31.5" customHeight="1" thickTop="1" thickBot="1" x14ac:dyDescent="0.35">
      <c r="A38" s="268" t="s">
        <v>49</v>
      </c>
      <c r="B38" s="268"/>
      <c r="C38" s="268"/>
      <c r="D38" s="268"/>
      <c r="E38" s="268"/>
      <c r="F38" s="268" t="s">
        <v>50</v>
      </c>
      <c r="G38" s="268"/>
      <c r="H38" s="268"/>
      <c r="I38" s="268"/>
      <c r="J38" s="268" t="s">
        <v>51</v>
      </c>
      <c r="K38" s="268"/>
      <c r="L38" s="268"/>
      <c r="M38" s="268"/>
      <c r="N38" s="268" t="s">
        <v>52</v>
      </c>
      <c r="O38" s="268"/>
      <c r="P38" s="268"/>
      <c r="Q38" s="268"/>
      <c r="R38" s="268"/>
      <c r="S38" s="268"/>
      <c r="T38" s="268"/>
      <c r="U38" s="268"/>
      <c r="V38" s="268"/>
      <c r="W38" s="268"/>
      <c r="X38" s="268" t="s">
        <v>53</v>
      </c>
      <c r="Y38" s="268"/>
      <c r="Z38" s="268"/>
      <c r="AA38" s="268"/>
      <c r="AB38" s="268"/>
      <c r="AC38" s="268"/>
      <c r="AD38" s="268"/>
      <c r="AE38" s="268"/>
      <c r="AF38" s="268" t="s">
        <v>54</v>
      </c>
      <c r="AG38" s="268"/>
      <c r="AH38" s="268"/>
      <c r="AI38" s="268"/>
      <c r="AJ38" s="19"/>
      <c r="AK38" s="19"/>
    </row>
    <row r="39" spans="1:37" ht="15.6" thickTop="1" thickBot="1" x14ac:dyDescent="0.35">
      <c r="A39" s="313">
        <v>1</v>
      </c>
      <c r="B39" s="313"/>
      <c r="C39" s="313"/>
      <c r="D39" s="313"/>
      <c r="E39" s="313"/>
      <c r="F39" s="314"/>
      <c r="G39" s="314"/>
      <c r="H39" s="314"/>
      <c r="I39" s="314"/>
      <c r="J39" s="313">
        <f>F39*$X$30</f>
        <v>0</v>
      </c>
      <c r="K39" s="313"/>
      <c r="L39" s="313"/>
      <c r="M39" s="313"/>
      <c r="N39" s="313"/>
      <c r="O39" s="313"/>
      <c r="P39" s="313"/>
      <c r="Q39" s="313"/>
      <c r="R39" s="313"/>
      <c r="S39" s="313"/>
      <c r="T39" s="313"/>
      <c r="U39" s="313"/>
      <c r="V39" s="313"/>
      <c r="W39" s="313"/>
      <c r="X39" s="313"/>
      <c r="Y39" s="313"/>
      <c r="Z39" s="313"/>
      <c r="AA39" s="313"/>
      <c r="AB39" s="313"/>
      <c r="AC39" s="313"/>
      <c r="AD39" s="313"/>
      <c r="AE39" s="313"/>
      <c r="AF39" s="313"/>
      <c r="AG39" s="313"/>
      <c r="AH39" s="313"/>
      <c r="AI39" s="313"/>
      <c r="AJ39" s="19"/>
      <c r="AK39" s="19"/>
    </row>
    <row r="40" spans="1:37" ht="15.6" thickTop="1" thickBot="1" x14ac:dyDescent="0.35">
      <c r="A40" s="313"/>
      <c r="B40" s="313"/>
      <c r="C40" s="313"/>
      <c r="D40" s="313"/>
      <c r="E40" s="313"/>
      <c r="F40" s="314"/>
      <c r="G40" s="314"/>
      <c r="H40" s="314"/>
      <c r="I40" s="314"/>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c r="AG40" s="313"/>
      <c r="AH40" s="313"/>
      <c r="AI40" s="313"/>
      <c r="AJ40" s="19"/>
      <c r="AK40" s="19"/>
    </row>
    <row r="41" spans="1:37" ht="15.6" thickTop="1" thickBot="1" x14ac:dyDescent="0.35">
      <c r="A41" s="313"/>
      <c r="B41" s="313"/>
      <c r="C41" s="313"/>
      <c r="D41" s="313"/>
      <c r="E41" s="313"/>
      <c r="F41" s="314"/>
      <c r="G41" s="314"/>
      <c r="H41" s="314"/>
      <c r="I41" s="314"/>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19"/>
      <c r="AK41" s="19"/>
    </row>
    <row r="42" spans="1:37" ht="15.6" thickTop="1" thickBot="1" x14ac:dyDescent="0.35">
      <c r="A42" s="313"/>
      <c r="B42" s="313"/>
      <c r="C42" s="313"/>
      <c r="D42" s="313"/>
      <c r="E42" s="313"/>
      <c r="F42" s="314"/>
      <c r="G42" s="314"/>
      <c r="H42" s="314"/>
      <c r="I42" s="314"/>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19"/>
      <c r="AK42" s="19"/>
    </row>
    <row r="43" spans="1:37" ht="15.6" thickTop="1" thickBot="1" x14ac:dyDescent="0.35">
      <c r="A43" s="313"/>
      <c r="B43" s="313"/>
      <c r="C43" s="313"/>
      <c r="D43" s="313"/>
      <c r="E43" s="313"/>
      <c r="F43" s="314"/>
      <c r="G43" s="314"/>
      <c r="H43" s="314"/>
      <c r="I43" s="314"/>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19"/>
      <c r="AK43" s="19"/>
    </row>
    <row r="44" spans="1:37" ht="31.5" customHeight="1" thickTop="1" thickBot="1" x14ac:dyDescent="0.35">
      <c r="A44" s="268" t="s">
        <v>49</v>
      </c>
      <c r="B44" s="268"/>
      <c r="C44" s="268"/>
      <c r="D44" s="268"/>
      <c r="E44" s="268"/>
      <c r="F44" s="268" t="s">
        <v>50</v>
      </c>
      <c r="G44" s="268"/>
      <c r="H44" s="268"/>
      <c r="I44" s="268"/>
      <c r="J44" s="268" t="s">
        <v>51</v>
      </c>
      <c r="K44" s="268"/>
      <c r="L44" s="268"/>
      <c r="M44" s="268"/>
      <c r="N44" s="268" t="s">
        <v>52</v>
      </c>
      <c r="O44" s="268"/>
      <c r="P44" s="268"/>
      <c r="Q44" s="268"/>
      <c r="R44" s="268"/>
      <c r="S44" s="268"/>
      <c r="T44" s="268"/>
      <c r="U44" s="268"/>
      <c r="V44" s="268"/>
      <c r="W44" s="268"/>
      <c r="X44" s="268" t="s">
        <v>53</v>
      </c>
      <c r="Y44" s="268"/>
      <c r="Z44" s="268"/>
      <c r="AA44" s="268"/>
      <c r="AB44" s="268"/>
      <c r="AC44" s="268"/>
      <c r="AD44" s="268"/>
      <c r="AE44" s="268"/>
      <c r="AF44" s="268" t="s">
        <v>54</v>
      </c>
      <c r="AG44" s="268"/>
      <c r="AH44" s="268"/>
      <c r="AI44" s="268"/>
      <c r="AJ44" s="19"/>
      <c r="AK44" s="19"/>
    </row>
    <row r="45" spans="1:37" ht="15.6" thickTop="1" thickBot="1" x14ac:dyDescent="0.35">
      <c r="A45" s="313">
        <v>2</v>
      </c>
      <c r="B45" s="313"/>
      <c r="C45" s="313"/>
      <c r="D45" s="313"/>
      <c r="E45" s="313"/>
      <c r="F45" s="314"/>
      <c r="G45" s="314"/>
      <c r="H45" s="314"/>
      <c r="I45" s="314"/>
      <c r="J45" s="313">
        <f>F45*$X$30</f>
        <v>0</v>
      </c>
      <c r="K45" s="313"/>
      <c r="L45" s="313"/>
      <c r="M45" s="313"/>
      <c r="N45" s="313"/>
      <c r="O45" s="313"/>
      <c r="P45" s="313"/>
      <c r="Q45" s="313"/>
      <c r="R45" s="313"/>
      <c r="S45" s="313"/>
      <c r="T45" s="313"/>
      <c r="U45" s="313"/>
      <c r="V45" s="313"/>
      <c r="W45" s="313"/>
      <c r="X45" s="313"/>
      <c r="Y45" s="313"/>
      <c r="Z45" s="313"/>
      <c r="AA45" s="313"/>
      <c r="AB45" s="313"/>
      <c r="AC45" s="313"/>
      <c r="AD45" s="313"/>
      <c r="AE45" s="313"/>
      <c r="AF45" s="313"/>
      <c r="AG45" s="313"/>
      <c r="AH45" s="313"/>
      <c r="AI45" s="313"/>
      <c r="AJ45" s="19"/>
      <c r="AK45" s="19"/>
    </row>
    <row r="46" spans="1:37" ht="15.6" thickTop="1" thickBot="1" x14ac:dyDescent="0.35">
      <c r="A46" s="313"/>
      <c r="B46" s="313"/>
      <c r="C46" s="313"/>
      <c r="D46" s="313"/>
      <c r="E46" s="313"/>
      <c r="F46" s="314"/>
      <c r="G46" s="314"/>
      <c r="H46" s="314"/>
      <c r="I46" s="314"/>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19"/>
      <c r="AK46" s="19"/>
    </row>
    <row r="47" spans="1:37" ht="15.6" thickTop="1" thickBot="1" x14ac:dyDescent="0.35">
      <c r="A47" s="313"/>
      <c r="B47" s="313"/>
      <c r="C47" s="313"/>
      <c r="D47" s="313"/>
      <c r="E47" s="313"/>
      <c r="F47" s="314"/>
      <c r="G47" s="314"/>
      <c r="H47" s="314"/>
      <c r="I47" s="314"/>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19"/>
      <c r="AK47" s="19"/>
    </row>
    <row r="48" spans="1:37" ht="15.6" thickTop="1" thickBot="1" x14ac:dyDescent="0.35">
      <c r="A48" s="313"/>
      <c r="B48" s="313"/>
      <c r="C48" s="313"/>
      <c r="D48" s="313"/>
      <c r="E48" s="313"/>
      <c r="F48" s="314"/>
      <c r="G48" s="314"/>
      <c r="H48" s="314"/>
      <c r="I48" s="314"/>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19"/>
      <c r="AK48" s="19"/>
    </row>
    <row r="49" spans="1:37" ht="15.6" thickTop="1" thickBot="1" x14ac:dyDescent="0.35">
      <c r="A49" s="313"/>
      <c r="B49" s="313"/>
      <c r="C49" s="313"/>
      <c r="D49" s="313"/>
      <c r="E49" s="313"/>
      <c r="F49" s="314"/>
      <c r="G49" s="314"/>
      <c r="H49" s="314"/>
      <c r="I49" s="314"/>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19"/>
      <c r="AK49" s="19"/>
    </row>
    <row r="50" spans="1:37" ht="31.5" customHeight="1" thickTop="1" thickBot="1" x14ac:dyDescent="0.35">
      <c r="A50" s="268" t="s">
        <v>49</v>
      </c>
      <c r="B50" s="268"/>
      <c r="C50" s="268"/>
      <c r="D50" s="268"/>
      <c r="E50" s="268"/>
      <c r="F50" s="268" t="s">
        <v>50</v>
      </c>
      <c r="G50" s="268"/>
      <c r="H50" s="268"/>
      <c r="I50" s="268"/>
      <c r="J50" s="268" t="s">
        <v>51</v>
      </c>
      <c r="K50" s="268"/>
      <c r="L50" s="268"/>
      <c r="M50" s="268"/>
      <c r="N50" s="268" t="s">
        <v>52</v>
      </c>
      <c r="O50" s="268"/>
      <c r="P50" s="268"/>
      <c r="Q50" s="268"/>
      <c r="R50" s="268"/>
      <c r="S50" s="268"/>
      <c r="T50" s="268"/>
      <c r="U50" s="268"/>
      <c r="V50" s="268"/>
      <c r="W50" s="268"/>
      <c r="X50" s="268" t="s">
        <v>53</v>
      </c>
      <c r="Y50" s="268"/>
      <c r="Z50" s="268"/>
      <c r="AA50" s="268"/>
      <c r="AB50" s="268"/>
      <c r="AC50" s="268"/>
      <c r="AD50" s="268"/>
      <c r="AE50" s="268"/>
      <c r="AF50" s="268" t="s">
        <v>54</v>
      </c>
      <c r="AG50" s="268"/>
      <c r="AH50" s="268"/>
      <c r="AI50" s="268"/>
      <c r="AJ50" s="19"/>
      <c r="AK50" s="19"/>
    </row>
    <row r="51" spans="1:37" ht="15.6" thickTop="1" thickBot="1" x14ac:dyDescent="0.35">
      <c r="A51" s="313">
        <v>3</v>
      </c>
      <c r="B51" s="313"/>
      <c r="C51" s="313"/>
      <c r="D51" s="313"/>
      <c r="E51" s="313"/>
      <c r="F51" s="314"/>
      <c r="G51" s="314"/>
      <c r="H51" s="314"/>
      <c r="I51" s="314"/>
      <c r="J51" s="313">
        <f>F51*$X$30</f>
        <v>0</v>
      </c>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9"/>
      <c r="AK51" s="19"/>
    </row>
    <row r="52" spans="1:37" ht="15.6" thickTop="1" thickBot="1" x14ac:dyDescent="0.35">
      <c r="A52" s="313"/>
      <c r="B52" s="313"/>
      <c r="C52" s="313"/>
      <c r="D52" s="313"/>
      <c r="E52" s="313"/>
      <c r="F52" s="314"/>
      <c r="G52" s="314"/>
      <c r="H52" s="314"/>
      <c r="I52" s="31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9"/>
      <c r="AK52" s="19"/>
    </row>
    <row r="53" spans="1:37" ht="15.6" thickTop="1" thickBot="1" x14ac:dyDescent="0.35">
      <c r="A53" s="313"/>
      <c r="B53" s="313"/>
      <c r="C53" s="313"/>
      <c r="D53" s="313"/>
      <c r="E53" s="313"/>
      <c r="F53" s="314"/>
      <c r="G53" s="314"/>
      <c r="H53" s="314"/>
      <c r="I53" s="314"/>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19"/>
      <c r="AK53" s="19"/>
    </row>
    <row r="54" spans="1:37" ht="15.6" thickTop="1" thickBot="1" x14ac:dyDescent="0.35">
      <c r="A54" s="313"/>
      <c r="B54" s="313"/>
      <c r="C54" s="313"/>
      <c r="D54" s="313"/>
      <c r="E54" s="313"/>
      <c r="F54" s="314"/>
      <c r="G54" s="314"/>
      <c r="H54" s="314"/>
      <c r="I54" s="314"/>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19"/>
      <c r="AK54" s="19"/>
    </row>
    <row r="55" spans="1:37" ht="15.6" thickTop="1" thickBot="1" x14ac:dyDescent="0.35">
      <c r="A55" s="313"/>
      <c r="B55" s="313"/>
      <c r="C55" s="313"/>
      <c r="D55" s="313"/>
      <c r="E55" s="313"/>
      <c r="F55" s="314"/>
      <c r="G55" s="314"/>
      <c r="H55" s="314"/>
      <c r="I55" s="314"/>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19"/>
      <c r="AK55" s="19"/>
    </row>
    <row r="56" spans="1:37" ht="31.5" customHeight="1" thickTop="1" thickBot="1" x14ac:dyDescent="0.35">
      <c r="A56" s="268" t="s">
        <v>49</v>
      </c>
      <c r="B56" s="268"/>
      <c r="C56" s="268"/>
      <c r="D56" s="268"/>
      <c r="E56" s="268"/>
      <c r="F56" s="268" t="s">
        <v>50</v>
      </c>
      <c r="G56" s="268"/>
      <c r="H56" s="268"/>
      <c r="I56" s="268"/>
      <c r="J56" s="268" t="s">
        <v>51</v>
      </c>
      <c r="K56" s="268"/>
      <c r="L56" s="268"/>
      <c r="M56" s="268"/>
      <c r="N56" s="268" t="s">
        <v>52</v>
      </c>
      <c r="O56" s="268"/>
      <c r="P56" s="268"/>
      <c r="Q56" s="268"/>
      <c r="R56" s="268"/>
      <c r="S56" s="268"/>
      <c r="T56" s="268"/>
      <c r="U56" s="268"/>
      <c r="V56" s="268"/>
      <c r="W56" s="268"/>
      <c r="X56" s="268" t="s">
        <v>53</v>
      </c>
      <c r="Y56" s="268"/>
      <c r="Z56" s="268"/>
      <c r="AA56" s="268"/>
      <c r="AB56" s="268"/>
      <c r="AC56" s="268"/>
      <c r="AD56" s="268"/>
      <c r="AE56" s="268"/>
      <c r="AF56" s="268" t="s">
        <v>54</v>
      </c>
      <c r="AG56" s="268"/>
      <c r="AH56" s="268"/>
      <c r="AI56" s="268"/>
      <c r="AJ56" s="19"/>
      <c r="AK56" s="19"/>
    </row>
    <row r="57" spans="1:37" ht="15.6" thickTop="1" thickBot="1" x14ac:dyDescent="0.35">
      <c r="A57" s="313">
        <v>4</v>
      </c>
      <c r="B57" s="313"/>
      <c r="C57" s="313"/>
      <c r="D57" s="313"/>
      <c r="E57" s="313"/>
      <c r="F57" s="314"/>
      <c r="G57" s="314"/>
      <c r="H57" s="314"/>
      <c r="I57" s="314"/>
      <c r="J57" s="313">
        <f>F57*$X$30</f>
        <v>0</v>
      </c>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19"/>
      <c r="AK57" s="19"/>
    </row>
    <row r="58" spans="1:37" ht="15.6" thickTop="1" thickBot="1" x14ac:dyDescent="0.35">
      <c r="A58" s="313"/>
      <c r="B58" s="313"/>
      <c r="C58" s="313"/>
      <c r="D58" s="313"/>
      <c r="E58" s="313"/>
      <c r="F58" s="314"/>
      <c r="G58" s="314"/>
      <c r="H58" s="314"/>
      <c r="I58" s="314"/>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19"/>
      <c r="AK58" s="19"/>
    </row>
    <row r="59" spans="1:37" ht="15.6" thickTop="1" thickBot="1" x14ac:dyDescent="0.35">
      <c r="A59" s="313"/>
      <c r="B59" s="313"/>
      <c r="C59" s="313"/>
      <c r="D59" s="313"/>
      <c r="E59" s="313"/>
      <c r="F59" s="314"/>
      <c r="G59" s="314"/>
      <c r="H59" s="314"/>
      <c r="I59" s="314"/>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19"/>
      <c r="AK59" s="19"/>
    </row>
    <row r="60" spans="1:37" ht="15.6" thickTop="1" thickBot="1" x14ac:dyDescent="0.35">
      <c r="A60" s="313"/>
      <c r="B60" s="313"/>
      <c r="C60" s="313"/>
      <c r="D60" s="313"/>
      <c r="E60" s="313"/>
      <c r="F60" s="314"/>
      <c r="G60" s="314"/>
      <c r="H60" s="314"/>
      <c r="I60" s="314"/>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19"/>
      <c r="AK60" s="19"/>
    </row>
    <row r="61" spans="1:37" ht="15.6" thickTop="1" thickBot="1" x14ac:dyDescent="0.35">
      <c r="A61" s="313"/>
      <c r="B61" s="313"/>
      <c r="C61" s="313"/>
      <c r="D61" s="313"/>
      <c r="E61" s="313"/>
      <c r="F61" s="314"/>
      <c r="G61" s="314"/>
      <c r="H61" s="314"/>
      <c r="I61" s="314"/>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19"/>
      <c r="AK61" s="19"/>
    </row>
    <row r="62" spans="1:37" ht="31.5" customHeight="1" thickTop="1" thickBot="1" x14ac:dyDescent="0.35">
      <c r="A62" s="268" t="s">
        <v>49</v>
      </c>
      <c r="B62" s="268"/>
      <c r="C62" s="268"/>
      <c r="D62" s="268"/>
      <c r="E62" s="268"/>
      <c r="F62" s="268" t="s">
        <v>50</v>
      </c>
      <c r="G62" s="268"/>
      <c r="H62" s="268"/>
      <c r="I62" s="268"/>
      <c r="J62" s="268" t="s">
        <v>51</v>
      </c>
      <c r="K62" s="268"/>
      <c r="L62" s="268"/>
      <c r="M62" s="268"/>
      <c r="N62" s="268" t="s">
        <v>52</v>
      </c>
      <c r="O62" s="268"/>
      <c r="P62" s="268"/>
      <c r="Q62" s="268"/>
      <c r="R62" s="268"/>
      <c r="S62" s="268"/>
      <c r="T62" s="268"/>
      <c r="U62" s="268"/>
      <c r="V62" s="268"/>
      <c r="W62" s="268"/>
      <c r="X62" s="268" t="s">
        <v>53</v>
      </c>
      <c r="Y62" s="268"/>
      <c r="Z62" s="268"/>
      <c r="AA62" s="268"/>
      <c r="AB62" s="268"/>
      <c r="AC62" s="268"/>
      <c r="AD62" s="268"/>
      <c r="AE62" s="268"/>
      <c r="AF62" s="268" t="s">
        <v>54</v>
      </c>
      <c r="AG62" s="268"/>
      <c r="AH62" s="268"/>
      <c r="AI62" s="268"/>
      <c r="AJ62" s="19"/>
      <c r="AK62" s="19"/>
    </row>
    <row r="63" spans="1:37" ht="15.6" thickTop="1" thickBot="1" x14ac:dyDescent="0.35">
      <c r="A63" s="313">
        <v>5</v>
      </c>
      <c r="B63" s="313"/>
      <c r="C63" s="313"/>
      <c r="D63" s="313"/>
      <c r="E63" s="313"/>
      <c r="F63" s="314"/>
      <c r="G63" s="314"/>
      <c r="H63" s="314"/>
      <c r="I63" s="314"/>
      <c r="J63" s="313">
        <f>F63*$X$30</f>
        <v>0</v>
      </c>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9"/>
      <c r="AK63" s="19"/>
    </row>
    <row r="64" spans="1:37" ht="15.6" thickTop="1" thickBot="1" x14ac:dyDescent="0.35">
      <c r="A64" s="313"/>
      <c r="B64" s="313"/>
      <c r="C64" s="313"/>
      <c r="D64" s="313"/>
      <c r="E64" s="313"/>
      <c r="F64" s="314"/>
      <c r="G64" s="314"/>
      <c r="H64" s="314"/>
      <c r="I64" s="314"/>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9"/>
      <c r="AK64" s="19"/>
    </row>
    <row r="65" spans="1:37" ht="15.6" thickTop="1" thickBot="1" x14ac:dyDescent="0.35">
      <c r="A65" s="313"/>
      <c r="B65" s="313"/>
      <c r="C65" s="313"/>
      <c r="D65" s="313"/>
      <c r="E65" s="313"/>
      <c r="F65" s="314"/>
      <c r="G65" s="314"/>
      <c r="H65" s="314"/>
      <c r="I65" s="314"/>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19"/>
      <c r="AK65" s="19"/>
    </row>
    <row r="66" spans="1:37" ht="15.6" thickTop="1" thickBot="1" x14ac:dyDescent="0.35">
      <c r="A66" s="313"/>
      <c r="B66" s="313"/>
      <c r="C66" s="313"/>
      <c r="D66" s="313"/>
      <c r="E66" s="313"/>
      <c r="F66" s="314"/>
      <c r="G66" s="314"/>
      <c r="H66" s="314"/>
      <c r="I66" s="314"/>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19"/>
      <c r="AK66" s="19"/>
    </row>
    <row r="67" spans="1:37" ht="15.6" thickTop="1" thickBot="1" x14ac:dyDescent="0.35">
      <c r="A67" s="313"/>
      <c r="B67" s="313"/>
      <c r="C67" s="313"/>
      <c r="D67" s="313"/>
      <c r="E67" s="313"/>
      <c r="F67" s="314"/>
      <c r="G67" s="314"/>
      <c r="H67" s="314"/>
      <c r="I67" s="314"/>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19"/>
      <c r="AK67" s="19"/>
    </row>
    <row r="68" spans="1:37" ht="31.5" hidden="1" customHeight="1" thickTop="1" thickBot="1" x14ac:dyDescent="0.35">
      <c r="A68" s="268" t="s">
        <v>49</v>
      </c>
      <c r="B68" s="268"/>
      <c r="C68" s="268"/>
      <c r="D68" s="268"/>
      <c r="E68" s="268"/>
      <c r="F68" s="268" t="s">
        <v>50</v>
      </c>
      <c r="G68" s="268"/>
      <c r="H68" s="268"/>
      <c r="I68" s="268"/>
      <c r="J68" s="268" t="s">
        <v>51</v>
      </c>
      <c r="K68" s="268"/>
      <c r="L68" s="268"/>
      <c r="M68" s="268"/>
      <c r="N68" s="268" t="s">
        <v>52</v>
      </c>
      <c r="O68" s="268"/>
      <c r="P68" s="268"/>
      <c r="Q68" s="268"/>
      <c r="R68" s="268"/>
      <c r="S68" s="268"/>
      <c r="T68" s="268"/>
      <c r="U68" s="268"/>
      <c r="V68" s="268"/>
      <c r="W68" s="268"/>
      <c r="X68" s="268" t="s">
        <v>53</v>
      </c>
      <c r="Y68" s="268"/>
      <c r="Z68" s="268"/>
      <c r="AA68" s="268"/>
      <c r="AB68" s="268"/>
      <c r="AC68" s="268"/>
      <c r="AD68" s="268"/>
      <c r="AE68" s="268"/>
      <c r="AF68" s="268" t="s">
        <v>54</v>
      </c>
      <c r="AG68" s="268"/>
      <c r="AH68" s="268"/>
      <c r="AI68" s="268"/>
      <c r="AJ68" s="19"/>
      <c r="AK68" s="19"/>
    </row>
    <row r="69" spans="1:37" ht="16.5" hidden="1" customHeight="1" thickTop="1" thickBot="1" x14ac:dyDescent="0.35">
      <c r="A69" s="313">
        <v>6</v>
      </c>
      <c r="B69" s="313"/>
      <c r="C69" s="313"/>
      <c r="D69" s="313"/>
      <c r="E69" s="313"/>
      <c r="F69" s="314"/>
      <c r="G69" s="314"/>
      <c r="H69" s="314"/>
      <c r="I69" s="314"/>
      <c r="J69" s="313">
        <f>F69*$X$30</f>
        <v>0</v>
      </c>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19"/>
      <c r="AK69" s="19"/>
    </row>
    <row r="70" spans="1:37" ht="16.5" hidden="1" customHeight="1" thickTop="1" thickBot="1" x14ac:dyDescent="0.35">
      <c r="A70" s="313"/>
      <c r="B70" s="313"/>
      <c r="C70" s="313"/>
      <c r="D70" s="313"/>
      <c r="E70" s="313"/>
      <c r="F70" s="314"/>
      <c r="G70" s="314"/>
      <c r="H70" s="314"/>
      <c r="I70" s="314"/>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19"/>
      <c r="AK70" s="19"/>
    </row>
    <row r="71" spans="1:37" ht="16.5" hidden="1" customHeight="1" thickTop="1" thickBot="1" x14ac:dyDescent="0.35">
      <c r="A71" s="313"/>
      <c r="B71" s="313"/>
      <c r="C71" s="313"/>
      <c r="D71" s="313"/>
      <c r="E71" s="313"/>
      <c r="F71" s="314"/>
      <c r="G71" s="314"/>
      <c r="H71" s="314"/>
      <c r="I71" s="314"/>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19"/>
      <c r="AK71" s="19"/>
    </row>
    <row r="72" spans="1:37" ht="16.5" hidden="1" customHeight="1" thickTop="1" thickBot="1" x14ac:dyDescent="0.35">
      <c r="A72" s="313"/>
      <c r="B72" s="313"/>
      <c r="C72" s="313"/>
      <c r="D72" s="313"/>
      <c r="E72" s="313"/>
      <c r="F72" s="314"/>
      <c r="G72" s="314"/>
      <c r="H72" s="314"/>
      <c r="I72" s="314"/>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19"/>
      <c r="AK72" s="19"/>
    </row>
    <row r="73" spans="1:37" ht="16.5" hidden="1" customHeight="1" thickTop="1" thickBot="1" x14ac:dyDescent="0.35">
      <c r="A73" s="313"/>
      <c r="B73" s="313"/>
      <c r="C73" s="313"/>
      <c r="D73" s="313"/>
      <c r="E73" s="313"/>
      <c r="F73" s="314"/>
      <c r="G73" s="314"/>
      <c r="H73" s="314"/>
      <c r="I73" s="314"/>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19"/>
      <c r="AK73" s="19"/>
    </row>
    <row r="74" spans="1:37" ht="31.5" hidden="1" customHeight="1" thickTop="1" thickBot="1" x14ac:dyDescent="0.35">
      <c r="A74" s="268" t="s">
        <v>49</v>
      </c>
      <c r="B74" s="268"/>
      <c r="C74" s="268"/>
      <c r="D74" s="268"/>
      <c r="E74" s="268"/>
      <c r="F74" s="268" t="s">
        <v>50</v>
      </c>
      <c r="G74" s="268"/>
      <c r="H74" s="268"/>
      <c r="I74" s="268"/>
      <c r="J74" s="268" t="s">
        <v>51</v>
      </c>
      <c r="K74" s="268"/>
      <c r="L74" s="268"/>
      <c r="M74" s="268"/>
      <c r="N74" s="268" t="s">
        <v>52</v>
      </c>
      <c r="O74" s="268"/>
      <c r="P74" s="268"/>
      <c r="Q74" s="268"/>
      <c r="R74" s="268"/>
      <c r="S74" s="268"/>
      <c r="T74" s="268"/>
      <c r="U74" s="268"/>
      <c r="V74" s="268"/>
      <c r="W74" s="268"/>
      <c r="X74" s="268" t="s">
        <v>53</v>
      </c>
      <c r="Y74" s="268"/>
      <c r="Z74" s="268"/>
      <c r="AA74" s="268"/>
      <c r="AB74" s="268"/>
      <c r="AC74" s="268"/>
      <c r="AD74" s="268"/>
      <c r="AE74" s="268"/>
      <c r="AF74" s="268" t="s">
        <v>54</v>
      </c>
      <c r="AG74" s="268"/>
      <c r="AH74" s="268"/>
      <c r="AI74" s="268"/>
      <c r="AJ74" s="19"/>
      <c r="AK74" s="19"/>
    </row>
    <row r="75" spans="1:37" ht="16.5" hidden="1" customHeight="1" thickTop="1" thickBot="1" x14ac:dyDescent="0.35">
      <c r="A75" s="313">
        <v>7</v>
      </c>
      <c r="B75" s="313"/>
      <c r="C75" s="313"/>
      <c r="D75" s="313"/>
      <c r="E75" s="313"/>
      <c r="F75" s="314"/>
      <c r="G75" s="314"/>
      <c r="H75" s="314"/>
      <c r="I75" s="314"/>
      <c r="J75" s="313">
        <f>F75*$X$30</f>
        <v>0</v>
      </c>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19"/>
      <c r="AK75" s="19"/>
    </row>
    <row r="76" spans="1:37" ht="16.5" hidden="1" customHeight="1" thickTop="1" thickBot="1" x14ac:dyDescent="0.35">
      <c r="A76" s="313"/>
      <c r="B76" s="313"/>
      <c r="C76" s="313"/>
      <c r="D76" s="313"/>
      <c r="E76" s="313"/>
      <c r="F76" s="314"/>
      <c r="G76" s="314"/>
      <c r="H76" s="314"/>
      <c r="I76" s="314"/>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19"/>
      <c r="AK76" s="19"/>
    </row>
    <row r="77" spans="1:37" ht="16.5" hidden="1" customHeight="1" thickTop="1" thickBot="1" x14ac:dyDescent="0.35">
      <c r="A77" s="313"/>
      <c r="B77" s="313"/>
      <c r="C77" s="313"/>
      <c r="D77" s="313"/>
      <c r="E77" s="313"/>
      <c r="F77" s="314"/>
      <c r="G77" s="314"/>
      <c r="H77" s="314"/>
      <c r="I77" s="314"/>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19"/>
      <c r="AK77" s="19"/>
    </row>
    <row r="78" spans="1:37" ht="16.5" hidden="1" customHeight="1" thickTop="1" thickBot="1" x14ac:dyDescent="0.35">
      <c r="A78" s="313"/>
      <c r="B78" s="313"/>
      <c r="C78" s="313"/>
      <c r="D78" s="313"/>
      <c r="E78" s="313"/>
      <c r="F78" s="314"/>
      <c r="G78" s="314"/>
      <c r="H78" s="314"/>
      <c r="I78" s="314"/>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19"/>
      <c r="AK78" s="19"/>
    </row>
    <row r="79" spans="1:37" ht="16.5" hidden="1" customHeight="1" thickTop="1" thickBot="1" x14ac:dyDescent="0.35">
      <c r="A79" s="313"/>
      <c r="B79" s="313"/>
      <c r="C79" s="313"/>
      <c r="D79" s="313"/>
      <c r="E79" s="313"/>
      <c r="F79" s="314"/>
      <c r="G79" s="314"/>
      <c r="H79" s="314"/>
      <c r="I79" s="314"/>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19"/>
      <c r="AK79" s="19"/>
    </row>
    <row r="80" spans="1:37" ht="31.5" hidden="1" customHeight="1" thickTop="1" thickBot="1" x14ac:dyDescent="0.35">
      <c r="A80" s="268" t="s">
        <v>49</v>
      </c>
      <c r="B80" s="268"/>
      <c r="C80" s="268"/>
      <c r="D80" s="268"/>
      <c r="E80" s="268"/>
      <c r="F80" s="268" t="s">
        <v>50</v>
      </c>
      <c r="G80" s="268"/>
      <c r="H80" s="268"/>
      <c r="I80" s="268"/>
      <c r="J80" s="268" t="s">
        <v>51</v>
      </c>
      <c r="K80" s="268"/>
      <c r="L80" s="268"/>
      <c r="M80" s="268"/>
      <c r="N80" s="268" t="s">
        <v>52</v>
      </c>
      <c r="O80" s="268"/>
      <c r="P80" s="268"/>
      <c r="Q80" s="268"/>
      <c r="R80" s="268"/>
      <c r="S80" s="268"/>
      <c r="T80" s="268"/>
      <c r="U80" s="268"/>
      <c r="V80" s="268"/>
      <c r="W80" s="268"/>
      <c r="X80" s="268" t="s">
        <v>53</v>
      </c>
      <c r="Y80" s="268"/>
      <c r="Z80" s="268"/>
      <c r="AA80" s="268"/>
      <c r="AB80" s="268"/>
      <c r="AC80" s="268"/>
      <c r="AD80" s="268"/>
      <c r="AE80" s="268"/>
      <c r="AF80" s="268" t="s">
        <v>54</v>
      </c>
      <c r="AG80" s="268"/>
      <c r="AH80" s="268"/>
      <c r="AI80" s="268"/>
      <c r="AJ80" s="19"/>
      <c r="AK80" s="19"/>
    </row>
    <row r="81" spans="1:37" ht="16.5" hidden="1" customHeight="1" thickTop="1" thickBot="1" x14ac:dyDescent="0.35">
      <c r="A81" s="313">
        <v>8</v>
      </c>
      <c r="B81" s="313"/>
      <c r="C81" s="313"/>
      <c r="D81" s="313"/>
      <c r="E81" s="313"/>
      <c r="F81" s="314"/>
      <c r="G81" s="314"/>
      <c r="H81" s="314"/>
      <c r="I81" s="314"/>
      <c r="J81" s="313">
        <f>F81*$X$30</f>
        <v>0</v>
      </c>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19"/>
      <c r="AK81" s="19"/>
    </row>
    <row r="82" spans="1:37" ht="16.5" hidden="1" customHeight="1" thickTop="1" thickBot="1" x14ac:dyDescent="0.35">
      <c r="A82" s="313"/>
      <c r="B82" s="313"/>
      <c r="C82" s="313"/>
      <c r="D82" s="313"/>
      <c r="E82" s="313"/>
      <c r="F82" s="314"/>
      <c r="G82" s="314"/>
      <c r="H82" s="314"/>
      <c r="I82" s="314"/>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19"/>
      <c r="AK82" s="19"/>
    </row>
    <row r="83" spans="1:37" ht="16.5" hidden="1" customHeight="1" thickTop="1" thickBot="1" x14ac:dyDescent="0.35">
      <c r="A83" s="313"/>
      <c r="B83" s="313"/>
      <c r="C83" s="313"/>
      <c r="D83" s="313"/>
      <c r="E83" s="313"/>
      <c r="F83" s="314"/>
      <c r="G83" s="314"/>
      <c r="H83" s="314"/>
      <c r="I83" s="314"/>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19"/>
      <c r="AK83" s="19"/>
    </row>
    <row r="84" spans="1:37" ht="16.5" hidden="1" customHeight="1" thickTop="1" thickBot="1" x14ac:dyDescent="0.35">
      <c r="A84" s="313"/>
      <c r="B84" s="313"/>
      <c r="C84" s="313"/>
      <c r="D84" s="313"/>
      <c r="E84" s="313"/>
      <c r="F84" s="314"/>
      <c r="G84" s="314"/>
      <c r="H84" s="314"/>
      <c r="I84" s="314"/>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19"/>
      <c r="AK84" s="19"/>
    </row>
    <row r="85" spans="1:37" ht="16.5" hidden="1" customHeight="1" thickTop="1" thickBot="1" x14ac:dyDescent="0.35">
      <c r="A85" s="313"/>
      <c r="B85" s="313"/>
      <c r="C85" s="313"/>
      <c r="D85" s="313"/>
      <c r="E85" s="313"/>
      <c r="F85" s="314"/>
      <c r="G85" s="314"/>
      <c r="H85" s="314"/>
      <c r="I85" s="314"/>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19"/>
      <c r="AK85" s="19"/>
    </row>
    <row r="86" spans="1:37" ht="31.5" hidden="1" customHeight="1" thickTop="1" thickBot="1" x14ac:dyDescent="0.35">
      <c r="A86" s="268" t="s">
        <v>49</v>
      </c>
      <c r="B86" s="268"/>
      <c r="C86" s="268"/>
      <c r="D86" s="268"/>
      <c r="E86" s="268"/>
      <c r="F86" s="268" t="s">
        <v>50</v>
      </c>
      <c r="G86" s="268"/>
      <c r="H86" s="268"/>
      <c r="I86" s="268"/>
      <c r="J86" s="268" t="s">
        <v>51</v>
      </c>
      <c r="K86" s="268"/>
      <c r="L86" s="268"/>
      <c r="M86" s="268"/>
      <c r="N86" s="268" t="s">
        <v>52</v>
      </c>
      <c r="O86" s="268"/>
      <c r="P86" s="268"/>
      <c r="Q86" s="268"/>
      <c r="R86" s="268"/>
      <c r="S86" s="268"/>
      <c r="T86" s="268"/>
      <c r="U86" s="268"/>
      <c r="V86" s="268"/>
      <c r="W86" s="268"/>
      <c r="X86" s="268" t="s">
        <v>53</v>
      </c>
      <c r="Y86" s="268"/>
      <c r="Z86" s="268"/>
      <c r="AA86" s="268"/>
      <c r="AB86" s="268"/>
      <c r="AC86" s="268"/>
      <c r="AD86" s="268"/>
      <c r="AE86" s="268"/>
      <c r="AF86" s="268" t="s">
        <v>54</v>
      </c>
      <c r="AG86" s="268"/>
      <c r="AH86" s="268"/>
      <c r="AI86" s="268"/>
      <c r="AJ86" s="19"/>
      <c r="AK86" s="19"/>
    </row>
    <row r="87" spans="1:37" ht="16.5" hidden="1" customHeight="1" thickTop="1" thickBot="1" x14ac:dyDescent="0.35">
      <c r="A87" s="313">
        <v>9</v>
      </c>
      <c r="B87" s="313"/>
      <c r="C87" s="313"/>
      <c r="D87" s="313"/>
      <c r="E87" s="313"/>
      <c r="F87" s="314"/>
      <c r="G87" s="314"/>
      <c r="H87" s="314"/>
      <c r="I87" s="314"/>
      <c r="J87" s="313">
        <f>F87*$X$30</f>
        <v>0</v>
      </c>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19"/>
      <c r="AK87" s="19"/>
    </row>
    <row r="88" spans="1:37" ht="16.5" hidden="1" customHeight="1" thickTop="1" thickBot="1" x14ac:dyDescent="0.35">
      <c r="A88" s="313"/>
      <c r="B88" s="313"/>
      <c r="C88" s="313"/>
      <c r="D88" s="313"/>
      <c r="E88" s="313"/>
      <c r="F88" s="314"/>
      <c r="G88" s="314"/>
      <c r="H88" s="314"/>
      <c r="I88" s="314"/>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19"/>
      <c r="AK88" s="19"/>
    </row>
    <row r="89" spans="1:37" ht="16.5" hidden="1" customHeight="1" thickTop="1" thickBot="1" x14ac:dyDescent="0.35">
      <c r="A89" s="313"/>
      <c r="B89" s="313"/>
      <c r="C89" s="313"/>
      <c r="D89" s="313"/>
      <c r="E89" s="313"/>
      <c r="F89" s="314"/>
      <c r="G89" s="314"/>
      <c r="H89" s="314"/>
      <c r="I89" s="314"/>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19"/>
      <c r="AK89" s="19"/>
    </row>
    <row r="90" spans="1:37" ht="16.5" hidden="1" customHeight="1" thickTop="1" thickBot="1" x14ac:dyDescent="0.35">
      <c r="A90" s="313"/>
      <c r="B90" s="313"/>
      <c r="C90" s="313"/>
      <c r="D90" s="313"/>
      <c r="E90" s="313"/>
      <c r="F90" s="314"/>
      <c r="G90" s="314"/>
      <c r="H90" s="314"/>
      <c r="I90" s="314"/>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19"/>
      <c r="AK90" s="19"/>
    </row>
    <row r="91" spans="1:37" ht="16.5" hidden="1" customHeight="1" thickTop="1" thickBot="1" x14ac:dyDescent="0.35">
      <c r="A91" s="313"/>
      <c r="B91" s="313"/>
      <c r="C91" s="313"/>
      <c r="D91" s="313"/>
      <c r="E91" s="313"/>
      <c r="F91" s="314"/>
      <c r="G91" s="314"/>
      <c r="H91" s="314"/>
      <c r="I91" s="314"/>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19"/>
      <c r="AK91" s="19"/>
    </row>
    <row r="92" spans="1:37" ht="31.5" hidden="1" customHeight="1" thickTop="1" thickBot="1" x14ac:dyDescent="0.35">
      <c r="A92" s="268" t="s">
        <v>49</v>
      </c>
      <c r="B92" s="268"/>
      <c r="C92" s="268"/>
      <c r="D92" s="268"/>
      <c r="E92" s="268"/>
      <c r="F92" s="268" t="s">
        <v>50</v>
      </c>
      <c r="G92" s="268"/>
      <c r="H92" s="268"/>
      <c r="I92" s="268"/>
      <c r="J92" s="268" t="s">
        <v>51</v>
      </c>
      <c r="K92" s="268"/>
      <c r="L92" s="268"/>
      <c r="M92" s="268"/>
      <c r="N92" s="268" t="s">
        <v>52</v>
      </c>
      <c r="O92" s="268"/>
      <c r="P92" s="268"/>
      <c r="Q92" s="268"/>
      <c r="R92" s="268"/>
      <c r="S92" s="268"/>
      <c r="T92" s="268"/>
      <c r="U92" s="268"/>
      <c r="V92" s="268"/>
      <c r="W92" s="268"/>
      <c r="X92" s="268" t="s">
        <v>53</v>
      </c>
      <c r="Y92" s="268"/>
      <c r="Z92" s="268"/>
      <c r="AA92" s="268"/>
      <c r="AB92" s="268"/>
      <c r="AC92" s="268"/>
      <c r="AD92" s="268"/>
      <c r="AE92" s="268"/>
      <c r="AF92" s="268" t="s">
        <v>54</v>
      </c>
      <c r="AG92" s="268"/>
      <c r="AH92" s="268"/>
      <c r="AI92" s="268"/>
      <c r="AJ92" s="19"/>
      <c r="AK92" s="19"/>
    </row>
    <row r="93" spans="1:37" ht="16.5" hidden="1" customHeight="1" thickTop="1" thickBot="1" x14ac:dyDescent="0.35">
      <c r="A93" s="313">
        <v>10</v>
      </c>
      <c r="B93" s="313"/>
      <c r="C93" s="313"/>
      <c r="D93" s="313"/>
      <c r="E93" s="313"/>
      <c r="F93" s="314"/>
      <c r="G93" s="314"/>
      <c r="H93" s="314"/>
      <c r="I93" s="314"/>
      <c r="J93" s="313">
        <f>F93*$X$30</f>
        <v>0</v>
      </c>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19"/>
      <c r="AK93" s="19"/>
    </row>
    <row r="94" spans="1:37" ht="16.5" hidden="1" customHeight="1" thickTop="1" thickBot="1" x14ac:dyDescent="0.35">
      <c r="A94" s="313"/>
      <c r="B94" s="313"/>
      <c r="C94" s="313"/>
      <c r="D94" s="313"/>
      <c r="E94" s="313"/>
      <c r="F94" s="314"/>
      <c r="G94" s="314"/>
      <c r="H94" s="314"/>
      <c r="I94" s="314"/>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19"/>
      <c r="AK94" s="19"/>
    </row>
    <row r="95" spans="1:37" ht="16.5" hidden="1" customHeight="1" thickTop="1" thickBot="1" x14ac:dyDescent="0.35">
      <c r="A95" s="313"/>
      <c r="B95" s="313"/>
      <c r="C95" s="313"/>
      <c r="D95" s="313"/>
      <c r="E95" s="313"/>
      <c r="F95" s="314"/>
      <c r="G95" s="314"/>
      <c r="H95" s="314"/>
      <c r="I95" s="314"/>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19"/>
      <c r="AK95" s="19"/>
    </row>
    <row r="96" spans="1:37" ht="16.5" hidden="1" customHeight="1" thickTop="1" thickBot="1" x14ac:dyDescent="0.35">
      <c r="A96" s="313"/>
      <c r="B96" s="313"/>
      <c r="C96" s="313"/>
      <c r="D96" s="313"/>
      <c r="E96" s="313"/>
      <c r="F96" s="314"/>
      <c r="G96" s="314"/>
      <c r="H96" s="314"/>
      <c r="I96" s="314"/>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19"/>
      <c r="AK96" s="19"/>
    </row>
    <row r="97" spans="1:37" ht="16.5" hidden="1" customHeight="1" thickTop="1" thickBot="1" x14ac:dyDescent="0.35">
      <c r="A97" s="313"/>
      <c r="B97" s="313"/>
      <c r="C97" s="313"/>
      <c r="D97" s="313"/>
      <c r="E97" s="313"/>
      <c r="F97" s="314"/>
      <c r="G97" s="314"/>
      <c r="H97" s="314"/>
      <c r="I97" s="314"/>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19"/>
      <c r="AK97" s="19"/>
    </row>
    <row r="98" spans="1:37" ht="31.5" hidden="1" customHeight="1" thickTop="1" thickBot="1" x14ac:dyDescent="0.35">
      <c r="A98" s="268" t="s">
        <v>49</v>
      </c>
      <c r="B98" s="268"/>
      <c r="C98" s="268"/>
      <c r="D98" s="268"/>
      <c r="E98" s="268"/>
      <c r="F98" s="268" t="s">
        <v>50</v>
      </c>
      <c r="G98" s="268"/>
      <c r="H98" s="268"/>
      <c r="I98" s="268"/>
      <c r="J98" s="268" t="s">
        <v>51</v>
      </c>
      <c r="K98" s="268"/>
      <c r="L98" s="268"/>
      <c r="M98" s="268"/>
      <c r="N98" s="268" t="s">
        <v>52</v>
      </c>
      <c r="O98" s="268"/>
      <c r="P98" s="268"/>
      <c r="Q98" s="268"/>
      <c r="R98" s="268"/>
      <c r="S98" s="268"/>
      <c r="T98" s="268"/>
      <c r="U98" s="268"/>
      <c r="V98" s="268"/>
      <c r="W98" s="268"/>
      <c r="X98" s="268" t="s">
        <v>53</v>
      </c>
      <c r="Y98" s="268"/>
      <c r="Z98" s="268"/>
      <c r="AA98" s="268"/>
      <c r="AB98" s="268"/>
      <c r="AC98" s="268"/>
      <c r="AD98" s="268"/>
      <c r="AE98" s="268"/>
      <c r="AF98" s="268" t="s">
        <v>54</v>
      </c>
      <c r="AG98" s="268"/>
      <c r="AH98" s="268"/>
      <c r="AI98" s="268"/>
      <c r="AJ98" s="19"/>
      <c r="AK98" s="19"/>
    </row>
    <row r="99" spans="1:37" ht="16.5" hidden="1" customHeight="1" thickTop="1" thickBot="1" x14ac:dyDescent="0.35">
      <c r="A99" s="313">
        <v>11</v>
      </c>
      <c r="B99" s="313"/>
      <c r="C99" s="313"/>
      <c r="D99" s="313"/>
      <c r="E99" s="313"/>
      <c r="F99" s="314"/>
      <c r="G99" s="314"/>
      <c r="H99" s="314"/>
      <c r="I99" s="314"/>
      <c r="J99" s="313">
        <f>F99*$X$30</f>
        <v>0</v>
      </c>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19"/>
      <c r="AK99" s="19"/>
    </row>
    <row r="100" spans="1:37" ht="16.5" hidden="1" customHeight="1" thickTop="1" thickBot="1" x14ac:dyDescent="0.35">
      <c r="A100" s="313"/>
      <c r="B100" s="313"/>
      <c r="C100" s="313"/>
      <c r="D100" s="313"/>
      <c r="E100" s="313"/>
      <c r="F100" s="314"/>
      <c r="G100" s="314"/>
      <c r="H100" s="314"/>
      <c r="I100" s="314"/>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19"/>
      <c r="AK100" s="19"/>
    </row>
    <row r="101" spans="1:37" ht="16.5" hidden="1" customHeight="1" thickTop="1" thickBot="1" x14ac:dyDescent="0.35">
      <c r="A101" s="313"/>
      <c r="B101" s="313"/>
      <c r="C101" s="313"/>
      <c r="D101" s="313"/>
      <c r="E101" s="313"/>
      <c r="F101" s="314"/>
      <c r="G101" s="314"/>
      <c r="H101" s="314"/>
      <c r="I101" s="314"/>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c r="AG101" s="313"/>
      <c r="AH101" s="313"/>
      <c r="AI101" s="313"/>
      <c r="AJ101" s="19"/>
      <c r="AK101" s="19"/>
    </row>
    <row r="102" spans="1:37" ht="16.5" hidden="1" customHeight="1" thickTop="1" thickBot="1" x14ac:dyDescent="0.35">
      <c r="A102" s="313"/>
      <c r="B102" s="313"/>
      <c r="C102" s="313"/>
      <c r="D102" s="313"/>
      <c r="E102" s="313"/>
      <c r="F102" s="314"/>
      <c r="G102" s="314"/>
      <c r="H102" s="314"/>
      <c r="I102" s="314"/>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c r="AG102" s="313"/>
      <c r="AH102" s="313"/>
      <c r="AI102" s="313"/>
      <c r="AJ102" s="19"/>
      <c r="AK102" s="19"/>
    </row>
    <row r="103" spans="1:37" ht="16.5" hidden="1" customHeight="1" thickTop="1" thickBot="1" x14ac:dyDescent="0.35">
      <c r="A103" s="313"/>
      <c r="B103" s="313"/>
      <c r="C103" s="313"/>
      <c r="D103" s="313"/>
      <c r="E103" s="313"/>
      <c r="F103" s="314"/>
      <c r="G103" s="314"/>
      <c r="H103" s="314"/>
      <c r="I103" s="314"/>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19"/>
      <c r="AK103" s="19"/>
    </row>
    <row r="104" spans="1:37" ht="31.5" hidden="1" customHeight="1" thickTop="1" thickBot="1" x14ac:dyDescent="0.35">
      <c r="A104" s="268" t="s">
        <v>49</v>
      </c>
      <c r="B104" s="268"/>
      <c r="C104" s="268"/>
      <c r="D104" s="268"/>
      <c r="E104" s="268"/>
      <c r="F104" s="268" t="s">
        <v>50</v>
      </c>
      <c r="G104" s="268"/>
      <c r="H104" s="268"/>
      <c r="I104" s="268"/>
      <c r="J104" s="268" t="s">
        <v>51</v>
      </c>
      <c r="K104" s="268"/>
      <c r="L104" s="268"/>
      <c r="M104" s="268"/>
      <c r="N104" s="268" t="s">
        <v>52</v>
      </c>
      <c r="O104" s="268"/>
      <c r="P104" s="268"/>
      <c r="Q104" s="268"/>
      <c r="R104" s="268"/>
      <c r="S104" s="268"/>
      <c r="T104" s="268"/>
      <c r="U104" s="268"/>
      <c r="V104" s="268"/>
      <c r="W104" s="268"/>
      <c r="X104" s="268" t="s">
        <v>53</v>
      </c>
      <c r="Y104" s="268"/>
      <c r="Z104" s="268"/>
      <c r="AA104" s="268"/>
      <c r="AB104" s="268"/>
      <c r="AC104" s="268"/>
      <c r="AD104" s="268"/>
      <c r="AE104" s="268"/>
      <c r="AF104" s="268" t="s">
        <v>54</v>
      </c>
      <c r="AG104" s="268"/>
      <c r="AH104" s="268"/>
      <c r="AI104" s="268"/>
      <c r="AJ104" s="19"/>
      <c r="AK104" s="19"/>
    </row>
    <row r="105" spans="1:37" ht="16.5" hidden="1" customHeight="1" thickTop="1" thickBot="1" x14ac:dyDescent="0.35">
      <c r="A105" s="313">
        <v>12</v>
      </c>
      <c r="B105" s="313"/>
      <c r="C105" s="313"/>
      <c r="D105" s="313"/>
      <c r="E105" s="313"/>
      <c r="F105" s="314"/>
      <c r="G105" s="314"/>
      <c r="H105" s="314"/>
      <c r="I105" s="314"/>
      <c r="J105" s="313">
        <f>F105*$X$30</f>
        <v>0</v>
      </c>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19"/>
      <c r="AK105" s="19"/>
    </row>
    <row r="106" spans="1:37" ht="16.5" hidden="1" customHeight="1" thickTop="1" thickBot="1" x14ac:dyDescent="0.35">
      <c r="A106" s="313"/>
      <c r="B106" s="313"/>
      <c r="C106" s="313"/>
      <c r="D106" s="313"/>
      <c r="E106" s="313"/>
      <c r="F106" s="314"/>
      <c r="G106" s="314"/>
      <c r="H106" s="314"/>
      <c r="I106" s="314"/>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19"/>
      <c r="AK106" s="19"/>
    </row>
    <row r="107" spans="1:37" ht="16.5" hidden="1" customHeight="1" thickTop="1" thickBot="1" x14ac:dyDescent="0.35">
      <c r="A107" s="313"/>
      <c r="B107" s="313"/>
      <c r="C107" s="313"/>
      <c r="D107" s="313"/>
      <c r="E107" s="313"/>
      <c r="F107" s="314"/>
      <c r="G107" s="314"/>
      <c r="H107" s="314"/>
      <c r="I107" s="314"/>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19"/>
      <c r="AK107" s="19"/>
    </row>
    <row r="108" spans="1:37" ht="16.5" hidden="1" customHeight="1" thickTop="1" thickBot="1" x14ac:dyDescent="0.35">
      <c r="A108" s="313"/>
      <c r="B108" s="313"/>
      <c r="C108" s="313"/>
      <c r="D108" s="313"/>
      <c r="E108" s="313"/>
      <c r="F108" s="314"/>
      <c r="G108" s="314"/>
      <c r="H108" s="314"/>
      <c r="I108" s="314"/>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19"/>
      <c r="AK108" s="19"/>
    </row>
    <row r="109" spans="1:37" ht="16.5" hidden="1" customHeight="1" thickTop="1" thickBot="1" x14ac:dyDescent="0.35">
      <c r="A109" s="313"/>
      <c r="B109" s="313"/>
      <c r="C109" s="313"/>
      <c r="D109" s="313"/>
      <c r="E109" s="313"/>
      <c r="F109" s="314"/>
      <c r="G109" s="314"/>
      <c r="H109" s="314"/>
      <c r="I109" s="314"/>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c r="AG109" s="313"/>
      <c r="AH109" s="313"/>
      <c r="AI109" s="313"/>
      <c r="AJ109" s="19"/>
      <c r="AK109" s="19"/>
    </row>
    <row r="110" spans="1:37" s="30" customFormat="1" ht="19.5" customHeight="1" thickTop="1" thickBot="1" x14ac:dyDescent="0.35">
      <c r="A110" s="268" t="s">
        <v>55</v>
      </c>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row>
    <row r="111" spans="1:37" s="30" customFormat="1" ht="15.75" customHeight="1" thickTop="1" x14ac:dyDescent="0.3">
      <c r="A111" s="31"/>
      <c r="B111" s="32"/>
      <c r="C111" s="32"/>
      <c r="D111" s="32"/>
      <c r="E111" s="32"/>
      <c r="F111" s="32"/>
      <c r="G111" s="32"/>
      <c r="H111" s="32"/>
      <c r="I111" s="32"/>
      <c r="J111" s="32"/>
      <c r="K111" s="32"/>
      <c r="L111" s="32"/>
      <c r="M111" s="32"/>
      <c r="N111" s="318" t="s">
        <v>56</v>
      </c>
      <c r="O111" s="318"/>
      <c r="P111" s="318"/>
      <c r="Q111" s="318"/>
      <c r="R111" s="318"/>
      <c r="S111" s="318"/>
      <c r="T111" s="318"/>
      <c r="U111" s="318"/>
      <c r="V111" s="318"/>
      <c r="W111" s="318"/>
      <c r="X111" s="318"/>
      <c r="Y111" s="319" t="s">
        <v>57</v>
      </c>
      <c r="Z111" s="319"/>
      <c r="AA111" s="319"/>
      <c r="AB111" s="319"/>
      <c r="AC111" s="319"/>
      <c r="AD111" s="319"/>
      <c r="AE111" s="319"/>
      <c r="AF111" s="320"/>
      <c r="AG111" s="33"/>
      <c r="AH111" s="34" t="s">
        <v>58</v>
      </c>
      <c r="AI111" s="35" t="s">
        <v>59</v>
      </c>
    </row>
    <row r="112" spans="1:37" s="30" customFormat="1" ht="15" customHeight="1" x14ac:dyDescent="0.3">
      <c r="A112" s="317" t="s">
        <v>60</v>
      </c>
      <c r="B112" s="315"/>
      <c r="C112" s="315"/>
      <c r="D112" s="315"/>
      <c r="E112" s="315"/>
      <c r="F112" s="315"/>
      <c r="G112" s="32" t="s">
        <v>61</v>
      </c>
      <c r="H112" s="36"/>
      <c r="I112" s="32"/>
      <c r="J112" s="32" t="s">
        <v>59</v>
      </c>
      <c r="K112" s="36" t="s">
        <v>62</v>
      </c>
      <c r="L112" s="32"/>
      <c r="M112" s="32"/>
      <c r="N112" s="323"/>
      <c r="O112" s="323"/>
      <c r="P112" s="323"/>
      <c r="Q112" s="323"/>
      <c r="R112" s="323"/>
      <c r="S112" s="323"/>
      <c r="T112" s="323"/>
      <c r="U112" s="323"/>
      <c r="V112" s="323"/>
      <c r="W112" s="323"/>
      <c r="X112" s="323"/>
      <c r="Y112" s="327" t="s">
        <v>63</v>
      </c>
      <c r="Z112" s="315"/>
      <c r="AA112" s="315"/>
      <c r="AB112" s="315"/>
      <c r="AC112" s="315"/>
      <c r="AD112" s="315"/>
      <c r="AE112" s="315"/>
      <c r="AF112" s="316"/>
      <c r="AG112" s="33"/>
      <c r="AH112" s="36"/>
      <c r="AI112" s="37"/>
    </row>
    <row r="113" spans="1:35" s="30" customFormat="1" x14ac:dyDescent="0.3">
      <c r="A113" s="317"/>
      <c r="B113" s="315"/>
      <c r="C113" s="315"/>
      <c r="D113" s="315"/>
      <c r="E113" s="315"/>
      <c r="F113" s="315"/>
      <c r="G113" s="315"/>
      <c r="H113" s="315"/>
      <c r="I113" s="315"/>
      <c r="J113" s="315"/>
      <c r="K113" s="315"/>
      <c r="L113" s="315"/>
      <c r="M113" s="32"/>
      <c r="N113" s="323"/>
      <c r="O113" s="323"/>
      <c r="P113" s="323"/>
      <c r="Q113" s="323"/>
      <c r="R113" s="323"/>
      <c r="S113" s="323"/>
      <c r="T113" s="323"/>
      <c r="U113" s="323"/>
      <c r="V113" s="323"/>
      <c r="W113" s="323"/>
      <c r="X113" s="323"/>
      <c r="Y113" s="32"/>
      <c r="Z113" s="32"/>
      <c r="AA113" s="32"/>
      <c r="AB113" s="32"/>
      <c r="AC113" s="32"/>
      <c r="AD113" s="32"/>
      <c r="AE113" s="32"/>
      <c r="AF113" s="32"/>
      <c r="AG113" s="32"/>
      <c r="AH113" s="32"/>
      <c r="AI113" s="38"/>
    </row>
    <row r="114" spans="1:35" s="30" customFormat="1" ht="15" customHeight="1" x14ac:dyDescent="0.3">
      <c r="A114" s="317"/>
      <c r="B114" s="315"/>
      <c r="C114" s="315"/>
      <c r="D114" s="315"/>
      <c r="E114" s="315"/>
      <c r="F114" s="315"/>
      <c r="G114" s="315"/>
      <c r="H114" s="315"/>
      <c r="I114" s="315"/>
      <c r="J114" s="315"/>
      <c r="K114" s="315"/>
      <c r="L114" s="315"/>
      <c r="M114" s="32"/>
      <c r="N114" s="315" t="s">
        <v>64</v>
      </c>
      <c r="O114" s="315"/>
      <c r="P114" s="315"/>
      <c r="Q114" s="315"/>
      <c r="R114" s="315"/>
      <c r="S114" s="315"/>
      <c r="T114" s="315"/>
      <c r="U114" s="315"/>
      <c r="V114" s="315"/>
      <c r="W114" s="315"/>
      <c r="X114" s="315"/>
      <c r="Y114" s="315" t="s">
        <v>57</v>
      </c>
      <c r="Z114" s="315"/>
      <c r="AA114" s="315"/>
      <c r="AB114" s="315"/>
      <c r="AC114" s="315"/>
      <c r="AD114" s="315"/>
      <c r="AE114" s="315"/>
      <c r="AF114" s="315"/>
      <c r="AG114" s="32"/>
      <c r="AH114" s="39" t="s">
        <v>58</v>
      </c>
      <c r="AI114" s="40" t="s">
        <v>59</v>
      </c>
    </row>
    <row r="115" spans="1:35" s="30" customFormat="1" ht="15" customHeight="1" x14ac:dyDescent="0.3">
      <c r="A115" s="317" t="s">
        <v>65</v>
      </c>
      <c r="B115" s="315"/>
      <c r="C115" s="315"/>
      <c r="D115" s="315"/>
      <c r="E115" s="315"/>
      <c r="F115" s="315"/>
      <c r="G115" s="32" t="s">
        <v>61</v>
      </c>
      <c r="H115" s="36"/>
      <c r="I115" s="32"/>
      <c r="J115" s="32" t="s">
        <v>59</v>
      </c>
      <c r="K115" s="36" t="s">
        <v>62</v>
      </c>
      <c r="L115" s="32"/>
      <c r="M115" s="32"/>
      <c r="N115" s="323"/>
      <c r="O115" s="323"/>
      <c r="P115" s="323"/>
      <c r="Q115" s="323"/>
      <c r="R115" s="323"/>
      <c r="S115" s="323"/>
      <c r="T115" s="323"/>
      <c r="U115" s="323"/>
      <c r="V115" s="323"/>
      <c r="W115" s="323"/>
      <c r="X115" s="323"/>
      <c r="Y115" s="324" t="s">
        <v>63</v>
      </c>
      <c r="Z115" s="325"/>
      <c r="AA115" s="325"/>
      <c r="AB115" s="325"/>
      <c r="AC115" s="325"/>
      <c r="AD115" s="325"/>
      <c r="AE115" s="325"/>
      <c r="AF115" s="326"/>
      <c r="AG115" s="41"/>
      <c r="AH115" s="42"/>
      <c r="AI115" s="43"/>
    </row>
    <row r="116" spans="1:35" s="30" customFormat="1" x14ac:dyDescent="0.3">
      <c r="A116" s="317"/>
      <c r="B116" s="315"/>
      <c r="C116" s="315"/>
      <c r="D116" s="315"/>
      <c r="E116" s="315"/>
      <c r="F116" s="315"/>
      <c r="G116" s="315"/>
      <c r="H116" s="315"/>
      <c r="I116" s="315"/>
      <c r="J116" s="315"/>
      <c r="K116" s="315"/>
      <c r="L116" s="315"/>
      <c r="M116" s="32"/>
      <c r="N116" s="323"/>
      <c r="O116" s="323"/>
      <c r="P116" s="323"/>
      <c r="Q116" s="323"/>
      <c r="R116" s="323"/>
      <c r="S116" s="323"/>
      <c r="T116" s="323"/>
      <c r="U116" s="323"/>
      <c r="V116" s="323"/>
      <c r="W116" s="323"/>
      <c r="X116" s="323"/>
      <c r="Y116" s="44"/>
      <c r="Z116" s="45"/>
      <c r="AA116" s="45"/>
      <c r="AB116" s="45"/>
      <c r="AC116" s="45"/>
      <c r="AD116" s="45"/>
      <c r="AE116" s="45"/>
      <c r="AF116" s="45"/>
      <c r="AG116" s="45"/>
      <c r="AH116" s="45"/>
      <c r="AI116" s="46"/>
    </row>
    <row r="117" spans="1:35" s="30" customFormat="1" x14ac:dyDescent="0.3">
      <c r="A117" s="3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47"/>
      <c r="AI117" s="48"/>
    </row>
    <row r="118" spans="1:35" s="30" customFormat="1" ht="25.5" customHeight="1" x14ac:dyDescent="0.3">
      <c r="A118" s="328" t="s">
        <v>66</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30"/>
    </row>
    <row r="119" spans="1:35" s="30" customFormat="1" x14ac:dyDescent="0.3">
      <c r="A119" s="49"/>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38"/>
    </row>
    <row r="120" spans="1:35" s="30" customFormat="1" ht="15" customHeight="1" x14ac:dyDescent="0.3">
      <c r="A120" s="317" t="s">
        <v>67</v>
      </c>
      <c r="B120" s="315"/>
      <c r="C120" s="315"/>
      <c r="D120" s="315"/>
      <c r="E120" s="315"/>
      <c r="F120" s="315"/>
      <c r="G120" s="315" t="s">
        <v>68</v>
      </c>
      <c r="H120" s="315"/>
      <c r="I120" s="36"/>
      <c r="J120" s="32"/>
      <c r="K120" s="315" t="s">
        <v>69</v>
      </c>
      <c r="L120" s="316"/>
      <c r="M120" s="36"/>
      <c r="N120" s="32"/>
      <c r="O120" s="315" t="s">
        <v>70</v>
      </c>
      <c r="P120" s="316"/>
      <c r="Q120" s="36" t="s">
        <v>62</v>
      </c>
      <c r="R120" s="32"/>
      <c r="S120" s="315" t="s">
        <v>71</v>
      </c>
      <c r="T120" s="316"/>
      <c r="U120" s="36"/>
      <c r="V120" s="327" t="s">
        <v>72</v>
      </c>
      <c r="W120" s="315"/>
      <c r="X120" s="315"/>
      <c r="Y120" s="315"/>
      <c r="Z120" s="315"/>
      <c r="AA120" s="315"/>
      <c r="AB120" s="315"/>
      <c r="AC120" s="315"/>
      <c r="AD120" s="315"/>
      <c r="AE120" s="315"/>
      <c r="AF120" s="315"/>
      <c r="AG120" s="315"/>
      <c r="AH120" s="316"/>
      <c r="AI120" s="37"/>
    </row>
    <row r="121" spans="1:35" ht="15" thickBot="1" x14ac:dyDescent="0.3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3"/>
    </row>
    <row r="122" spans="1:35" x14ac:dyDescent="0.3">
      <c r="A122" s="54"/>
      <c r="B122" s="54"/>
      <c r="C122" s="54"/>
      <c r="D122" s="54"/>
      <c r="E122" s="54"/>
      <c r="F122" s="54"/>
      <c r="AA122" s="55"/>
      <c r="AB122" s="56"/>
      <c r="AH122" s="55"/>
      <c r="AI122" s="55"/>
    </row>
    <row r="123" spans="1:35" x14ac:dyDescent="0.3">
      <c r="AA123" s="55"/>
      <c r="AB123" s="56"/>
      <c r="AH123" s="55"/>
      <c r="AI123" s="55"/>
    </row>
    <row r="124" spans="1:35" ht="15" customHeight="1" x14ac:dyDescent="0.3">
      <c r="AA124" s="55"/>
      <c r="AB124" s="56"/>
      <c r="AH124" s="55"/>
      <c r="AI124" s="55"/>
    </row>
    <row r="125" spans="1:35" ht="15" customHeight="1" x14ac:dyDescent="0.3">
      <c r="AA125" s="55"/>
      <c r="AB125" s="56"/>
      <c r="AH125" s="55"/>
      <c r="AI125" s="55"/>
    </row>
    <row r="126" spans="1:35" ht="15" customHeight="1" x14ac:dyDescent="0.3">
      <c r="A126" s="55" t="s">
        <v>73</v>
      </c>
      <c r="AA126" s="55"/>
      <c r="AB126" s="56"/>
      <c r="AH126" s="55"/>
      <c r="AI126" s="55"/>
    </row>
    <row r="127" spans="1:35" ht="15" customHeight="1" x14ac:dyDescent="0.3">
      <c r="A127" s="55" t="s">
        <v>74</v>
      </c>
      <c r="AA127" s="55"/>
      <c r="AB127" s="56"/>
      <c r="AH127" s="55"/>
      <c r="AI127" s="55"/>
    </row>
    <row r="128" spans="1:35" ht="15" customHeight="1" x14ac:dyDescent="0.3">
      <c r="AA128" s="55"/>
      <c r="AB128" s="56"/>
      <c r="AH128" s="55"/>
      <c r="AI128" s="55"/>
    </row>
    <row r="129" spans="1:39" ht="15" customHeight="1" x14ac:dyDescent="0.3">
      <c r="A129" s="55" t="s">
        <v>9</v>
      </c>
      <c r="B129" s="321" t="s">
        <v>75</v>
      </c>
      <c r="C129" s="321"/>
      <c r="D129" s="321"/>
      <c r="E129" s="321"/>
      <c r="F129" s="321"/>
      <c r="G129" s="321"/>
      <c r="H129" s="321"/>
      <c r="I129" s="321"/>
      <c r="AA129" s="55"/>
      <c r="AB129" s="56"/>
      <c r="AH129" s="55"/>
      <c r="AI129" s="55"/>
    </row>
    <row r="130" spans="1:39" ht="15" customHeight="1" x14ac:dyDescent="0.3">
      <c r="AA130" s="55"/>
      <c r="AB130" s="56"/>
      <c r="AH130" s="55"/>
      <c r="AI130" s="55"/>
      <c r="AJ130" s="57"/>
      <c r="AK130" s="57"/>
      <c r="AL130" s="57"/>
      <c r="AM130" s="57"/>
    </row>
    <row r="131" spans="1:39" ht="15" customHeight="1" x14ac:dyDescent="0.3">
      <c r="B131" s="55" t="str">
        <f>CONCATENATE(AB131,"",AC131)</f>
        <v>0.1 Servizi istituzionali, generali e di gestione</v>
      </c>
      <c r="AA131" s="55"/>
      <c r="AB131" s="56" t="s">
        <v>76</v>
      </c>
      <c r="AC131" s="55" t="s">
        <v>77</v>
      </c>
      <c r="AH131" s="55"/>
      <c r="AI131" s="55"/>
      <c r="AJ131" s="57"/>
      <c r="AK131" s="57"/>
      <c r="AL131" s="57"/>
      <c r="AM131" s="57"/>
    </row>
    <row r="132" spans="1:39" ht="15" customHeight="1" x14ac:dyDescent="0.3">
      <c r="B132" s="55" t="str">
        <f t="shared" ref="B132:B153" si="0">CONCATENATE(AB132,"",AC132)</f>
        <v>0.2 Giustizia</v>
      </c>
      <c r="AA132" s="55"/>
      <c r="AB132" s="56" t="s">
        <v>78</v>
      </c>
      <c r="AC132" s="55" t="s">
        <v>79</v>
      </c>
      <c r="AH132" s="55"/>
      <c r="AI132" s="55"/>
      <c r="AJ132" s="57"/>
      <c r="AK132" s="57"/>
      <c r="AL132" s="57"/>
      <c r="AM132" s="57"/>
    </row>
    <row r="133" spans="1:39" x14ac:dyDescent="0.3">
      <c r="B133" s="55" t="str">
        <f t="shared" si="0"/>
        <v>0.3 Ordine pubblico e sicurezza</v>
      </c>
      <c r="AA133" s="55"/>
      <c r="AB133" s="56" t="s">
        <v>80</v>
      </c>
      <c r="AC133" s="55" t="s">
        <v>81</v>
      </c>
      <c r="AH133" s="55"/>
      <c r="AI133" s="55"/>
      <c r="AJ133" s="57"/>
      <c r="AK133" s="57"/>
      <c r="AL133" s="57"/>
      <c r="AM133" s="57"/>
    </row>
    <row r="134" spans="1:39" x14ac:dyDescent="0.3">
      <c r="B134" s="55" t="str">
        <f t="shared" si="0"/>
        <v>0.4 Istruzione e diritto allo studio</v>
      </c>
      <c r="AA134" s="55"/>
      <c r="AB134" s="56" t="s">
        <v>82</v>
      </c>
      <c r="AC134" s="55" t="s">
        <v>83</v>
      </c>
      <c r="AH134" s="55"/>
      <c r="AI134" s="55"/>
      <c r="AJ134" s="58"/>
      <c r="AK134" s="58"/>
      <c r="AL134" s="58"/>
      <c r="AM134" s="57"/>
    </row>
    <row r="135" spans="1:39" x14ac:dyDescent="0.3">
      <c r="B135" s="55" t="str">
        <f t="shared" si="0"/>
        <v>0.5 Tutela e valorizzazione dei beni e delle attività culturali</v>
      </c>
      <c r="AA135" s="55"/>
      <c r="AB135" s="56" t="s">
        <v>84</v>
      </c>
      <c r="AC135" s="55" t="s">
        <v>85</v>
      </c>
      <c r="AH135" s="55"/>
      <c r="AI135" s="55"/>
      <c r="AJ135" s="57"/>
      <c r="AK135" s="57"/>
      <c r="AL135" s="57"/>
      <c r="AM135" s="57"/>
    </row>
    <row r="136" spans="1:39" x14ac:dyDescent="0.3">
      <c r="B136" s="55" t="str">
        <f t="shared" si="0"/>
        <v>0.6 Politiche giovanili, sport e tempo libero</v>
      </c>
      <c r="AA136" s="55"/>
      <c r="AB136" s="56" t="s">
        <v>86</v>
      </c>
      <c r="AC136" s="55" t="s">
        <v>87</v>
      </c>
      <c r="AH136" s="55"/>
      <c r="AI136" s="55"/>
      <c r="AJ136" s="58"/>
      <c r="AK136" s="58"/>
      <c r="AL136" s="58"/>
      <c r="AM136" s="57"/>
    </row>
    <row r="137" spans="1:39" x14ac:dyDescent="0.3">
      <c r="B137" s="55" t="str">
        <f t="shared" si="0"/>
        <v>0.7 Turismo</v>
      </c>
      <c r="AA137" s="55"/>
      <c r="AB137" s="56" t="s">
        <v>88</v>
      </c>
      <c r="AC137" s="55" t="s">
        <v>89</v>
      </c>
      <c r="AH137" s="55"/>
      <c r="AI137" s="55"/>
      <c r="AJ137" s="58"/>
      <c r="AK137" s="58"/>
      <c r="AL137" s="58"/>
      <c r="AM137" s="57"/>
    </row>
    <row r="138" spans="1:39" x14ac:dyDescent="0.3">
      <c r="B138" s="55" t="str">
        <f t="shared" si="0"/>
        <v>0.8 Assetto del territorio ed edilizia abitativa</v>
      </c>
      <c r="AA138" s="55"/>
      <c r="AB138" s="56" t="s">
        <v>90</v>
      </c>
      <c r="AC138" s="55" t="s">
        <v>91</v>
      </c>
      <c r="AH138" s="55"/>
      <c r="AI138" s="55"/>
      <c r="AJ138" s="58"/>
      <c r="AK138" s="58"/>
      <c r="AL138" s="58"/>
      <c r="AM138" s="57"/>
    </row>
    <row r="139" spans="1:39" x14ac:dyDescent="0.3">
      <c r="B139" s="55" t="str">
        <f t="shared" si="0"/>
        <v>0.9Sviluppo sostenibile e tutela del territorio e dell'ambiente</v>
      </c>
      <c r="AA139" s="55"/>
      <c r="AB139" s="56" t="s">
        <v>92</v>
      </c>
      <c r="AC139" s="55" t="s">
        <v>93</v>
      </c>
      <c r="AH139" s="55"/>
      <c r="AI139" s="55"/>
      <c r="AJ139" s="58"/>
      <c r="AK139" s="58"/>
      <c r="AL139" s="58"/>
      <c r="AM139" s="57"/>
    </row>
    <row r="140" spans="1:39" x14ac:dyDescent="0.3">
      <c r="B140" s="55" t="str">
        <f t="shared" si="0"/>
        <v>10   Trasporti e diritto alla mobilità</v>
      </c>
      <c r="AA140" s="55"/>
      <c r="AB140" s="56" t="s">
        <v>94</v>
      </c>
      <c r="AC140" s="55" t="s">
        <v>95</v>
      </c>
      <c r="AH140" s="55"/>
      <c r="AI140" s="55"/>
      <c r="AJ140" s="58"/>
      <c r="AK140" s="58"/>
      <c r="AL140" s="58"/>
      <c r="AM140" s="57"/>
    </row>
    <row r="141" spans="1:39" x14ac:dyDescent="0.3">
      <c r="B141" s="55" t="str">
        <f t="shared" si="0"/>
        <v>11    Soccorso civile</v>
      </c>
      <c r="AA141" s="55"/>
      <c r="AB141" s="56" t="s">
        <v>96</v>
      </c>
      <c r="AC141" s="55" t="s">
        <v>97</v>
      </c>
      <c r="AH141" s="55"/>
      <c r="AI141" s="55"/>
      <c r="AJ141" s="58"/>
      <c r="AK141" s="58"/>
      <c r="AL141" s="58"/>
      <c r="AM141" s="57"/>
    </row>
    <row r="142" spans="1:39" x14ac:dyDescent="0.3">
      <c r="B142" s="55" t="str">
        <f t="shared" si="0"/>
        <v>12   Diritti sociali, politiche sociali e famiglia</v>
      </c>
      <c r="AA142" s="55"/>
      <c r="AB142" s="56" t="s">
        <v>98</v>
      </c>
      <c r="AC142" s="55" t="s">
        <v>99</v>
      </c>
      <c r="AH142" s="55"/>
      <c r="AI142" s="55"/>
      <c r="AJ142" s="58"/>
      <c r="AK142" s="58"/>
      <c r="AL142" s="58"/>
      <c r="AM142" s="57"/>
    </row>
    <row r="143" spans="1:39" x14ac:dyDescent="0.3">
      <c r="B143" s="55" t="str">
        <f t="shared" si="0"/>
        <v>13   Tutela della salute</v>
      </c>
      <c r="AA143" s="55"/>
      <c r="AB143" s="56" t="s">
        <v>100</v>
      </c>
      <c r="AC143" s="55" t="s">
        <v>101</v>
      </c>
      <c r="AH143" s="55"/>
      <c r="AI143" s="55"/>
      <c r="AJ143" s="58"/>
      <c r="AK143" s="58"/>
      <c r="AL143" s="58"/>
      <c r="AM143" s="57"/>
    </row>
    <row r="144" spans="1:39" x14ac:dyDescent="0.3">
      <c r="B144" s="55" t="str">
        <f t="shared" si="0"/>
        <v>14   Sviluppo economico e competitività</v>
      </c>
      <c r="AA144" s="55"/>
      <c r="AB144" s="56" t="s">
        <v>102</v>
      </c>
      <c r="AC144" s="55" t="s">
        <v>103</v>
      </c>
      <c r="AH144" s="55"/>
      <c r="AI144" s="55"/>
      <c r="AJ144" s="58"/>
      <c r="AK144" s="58"/>
      <c r="AL144" s="58"/>
      <c r="AM144" s="57"/>
    </row>
    <row r="145" spans="1:39" x14ac:dyDescent="0.3">
      <c r="B145" s="55" t="str">
        <f t="shared" si="0"/>
        <v>15   Politiche per il lavoro e la formazione professionale</v>
      </c>
      <c r="AA145" s="55"/>
      <c r="AB145" s="56" t="s">
        <v>104</v>
      </c>
      <c r="AC145" s="55" t="s">
        <v>105</v>
      </c>
      <c r="AH145" s="55"/>
      <c r="AI145" s="55"/>
      <c r="AJ145" s="58"/>
      <c r="AK145" s="58"/>
      <c r="AL145" s="58"/>
      <c r="AM145" s="57"/>
    </row>
    <row r="146" spans="1:39" x14ac:dyDescent="0.3">
      <c r="B146" s="55" t="str">
        <f t="shared" si="0"/>
        <v>16   Agricoltura, politiche agroalimentari e pesca</v>
      </c>
      <c r="AA146" s="55"/>
      <c r="AB146" s="56" t="s">
        <v>106</v>
      </c>
      <c r="AC146" s="55" t="s">
        <v>107</v>
      </c>
      <c r="AH146" s="55"/>
      <c r="AI146" s="55"/>
      <c r="AJ146" s="58"/>
      <c r="AK146" s="58"/>
      <c r="AL146" s="58"/>
      <c r="AM146" s="57"/>
    </row>
    <row r="147" spans="1:39" x14ac:dyDescent="0.3">
      <c r="B147" s="55" t="str">
        <f t="shared" si="0"/>
        <v>17  Energia e diversificazione delle fonti energetiche</v>
      </c>
      <c r="AA147" s="55"/>
      <c r="AB147" s="56" t="s">
        <v>108</v>
      </c>
      <c r="AC147" s="55" t="s">
        <v>109</v>
      </c>
      <c r="AH147" s="55"/>
      <c r="AI147" s="55"/>
      <c r="AJ147" s="58"/>
      <c r="AK147" s="58"/>
      <c r="AL147" s="58"/>
      <c r="AM147" s="57"/>
    </row>
    <row r="148" spans="1:39" x14ac:dyDescent="0.3">
      <c r="B148" s="55" t="str">
        <f t="shared" si="0"/>
        <v>18   Relazioni con le altre autonomie territoriali e locali</v>
      </c>
      <c r="AA148" s="55"/>
      <c r="AB148" s="56" t="s">
        <v>110</v>
      </c>
      <c r="AC148" s="55" t="s">
        <v>111</v>
      </c>
      <c r="AH148" s="55"/>
      <c r="AI148" s="55"/>
      <c r="AJ148" s="58"/>
      <c r="AK148" s="58"/>
      <c r="AL148" s="58"/>
      <c r="AM148" s="57"/>
    </row>
    <row r="149" spans="1:39" x14ac:dyDescent="0.3">
      <c r="B149" s="55" t="str">
        <f t="shared" si="0"/>
        <v>19  Relazioni internazionali</v>
      </c>
      <c r="AA149" s="55"/>
      <c r="AB149" s="56" t="s">
        <v>112</v>
      </c>
      <c r="AC149" s="55" t="s">
        <v>113</v>
      </c>
      <c r="AH149" s="55"/>
      <c r="AI149" s="55"/>
      <c r="AJ149" s="58"/>
      <c r="AK149" s="58"/>
      <c r="AL149" s="58"/>
      <c r="AM149" s="57"/>
    </row>
    <row r="150" spans="1:39" x14ac:dyDescent="0.3">
      <c r="B150" s="55" t="str">
        <f t="shared" si="0"/>
        <v>20   Fondi e accantonamenti</v>
      </c>
      <c r="AA150" s="55"/>
      <c r="AB150" s="56" t="s">
        <v>114</v>
      </c>
      <c r="AC150" s="55" t="s">
        <v>115</v>
      </c>
      <c r="AH150" s="55"/>
      <c r="AI150" s="55"/>
      <c r="AJ150" s="58"/>
      <c r="AK150" s="58"/>
      <c r="AL150" s="58"/>
      <c r="AM150" s="57"/>
    </row>
    <row r="151" spans="1:39" x14ac:dyDescent="0.3">
      <c r="B151" s="55" t="str">
        <f t="shared" si="0"/>
        <v>50   Debito pubblico</v>
      </c>
      <c r="AA151" s="55"/>
      <c r="AB151" s="56" t="s">
        <v>116</v>
      </c>
      <c r="AC151" s="55" t="s">
        <v>117</v>
      </c>
      <c r="AH151" s="55"/>
      <c r="AI151" s="55"/>
      <c r="AJ151" s="58"/>
      <c r="AK151" s="58"/>
      <c r="AL151" s="58"/>
      <c r="AM151" s="57"/>
    </row>
    <row r="152" spans="1:39" x14ac:dyDescent="0.3">
      <c r="B152" s="55" t="str">
        <f t="shared" si="0"/>
        <v>60   Anticipazioni finanziarie</v>
      </c>
      <c r="AA152" s="55"/>
      <c r="AB152" s="56" t="s">
        <v>118</v>
      </c>
      <c r="AC152" s="55" t="s">
        <v>119</v>
      </c>
      <c r="AH152" s="55"/>
      <c r="AI152" s="55"/>
      <c r="AJ152" s="58"/>
      <c r="AK152" s="58"/>
      <c r="AL152" s="58"/>
      <c r="AM152" s="57"/>
    </row>
    <row r="153" spans="1:39" ht="15" customHeight="1" x14ac:dyDescent="0.3">
      <c r="B153" s="55" t="str">
        <f t="shared" si="0"/>
        <v>99  Servizi per conto terzi</v>
      </c>
      <c r="AA153" s="55"/>
      <c r="AB153" s="56" t="s">
        <v>120</v>
      </c>
      <c r="AC153" s="55" t="s">
        <v>121</v>
      </c>
      <c r="AH153" s="55"/>
      <c r="AI153" s="55"/>
      <c r="AJ153" s="55"/>
      <c r="AK153" s="55"/>
      <c r="AL153" s="55"/>
      <c r="AM153" s="55"/>
    </row>
    <row r="154" spans="1:39" ht="15" customHeight="1" x14ac:dyDescent="0.3">
      <c r="B154" s="321"/>
      <c r="C154" s="321"/>
      <c r="D154" s="321"/>
      <c r="E154" s="321"/>
      <c r="F154" s="321"/>
      <c r="G154" s="321"/>
      <c r="H154" s="321"/>
      <c r="I154" s="321"/>
      <c r="J154" s="321"/>
      <c r="K154" s="321"/>
      <c r="L154" s="321"/>
      <c r="M154" s="321"/>
      <c r="N154" s="321"/>
      <c r="AA154" s="55"/>
      <c r="AB154" s="56"/>
      <c r="AH154" s="55"/>
      <c r="AI154" s="55"/>
      <c r="AJ154" s="59"/>
      <c r="AK154" s="59"/>
      <c r="AL154" s="59"/>
      <c r="AM154" s="59"/>
    </row>
    <row r="155" spans="1:39" s="58" customFormat="1" x14ac:dyDescent="0.3">
      <c r="A155" s="55"/>
      <c r="B155" s="321" t="s">
        <v>122</v>
      </c>
      <c r="C155" s="321"/>
      <c r="D155" s="321"/>
      <c r="E155" s="321"/>
      <c r="F155" s="321"/>
      <c r="G155" s="321"/>
      <c r="H155" s="321"/>
      <c r="I155" s="321"/>
      <c r="J155" s="321"/>
      <c r="K155" s="321"/>
      <c r="L155" s="321"/>
      <c r="M155" s="321"/>
      <c r="N155" s="321"/>
      <c r="O155" s="55"/>
      <c r="P155" s="55"/>
      <c r="Q155" s="55"/>
      <c r="R155" s="55"/>
      <c r="S155" s="55"/>
      <c r="T155" s="55"/>
      <c r="U155" s="55"/>
      <c r="V155" s="55"/>
      <c r="W155" s="55"/>
      <c r="X155" s="55"/>
      <c r="Y155" s="55"/>
      <c r="Z155" s="55"/>
      <c r="AA155" s="55"/>
      <c r="AB155" s="56"/>
      <c r="AC155" s="55"/>
      <c r="AD155" s="55"/>
      <c r="AE155" s="55"/>
      <c r="AF155" s="55"/>
      <c r="AG155" s="55"/>
      <c r="AH155" s="55"/>
      <c r="AI155" s="55"/>
    </row>
    <row r="156" spans="1:39" s="58" customFormat="1" x14ac:dyDescent="0.3">
      <c r="A156" s="55"/>
      <c r="B156" s="55" t="str">
        <f t="shared" ref="B156:B218" si="1">CONCATENATE(AB156,"",AC156)</f>
        <v>0.1   Organi istituzionali</v>
      </c>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6" t="s">
        <v>123</v>
      </c>
      <c r="AC156" s="55" t="s">
        <v>124</v>
      </c>
      <c r="AD156" s="55"/>
      <c r="AE156" s="55"/>
      <c r="AF156" s="55"/>
      <c r="AG156" s="55"/>
      <c r="AH156" s="55"/>
      <c r="AI156" s="55"/>
    </row>
    <row r="157" spans="1:39" s="58" customFormat="1" x14ac:dyDescent="0.3">
      <c r="A157" s="55"/>
      <c r="B157" s="55" t="str">
        <f t="shared" si="1"/>
        <v>0.2   Segreteria generale</v>
      </c>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6" t="s">
        <v>125</v>
      </c>
      <c r="AC157" s="55" t="s">
        <v>126</v>
      </c>
      <c r="AD157" s="55"/>
      <c r="AE157" s="55"/>
      <c r="AF157" s="55"/>
      <c r="AG157" s="55"/>
      <c r="AH157" s="55"/>
      <c r="AI157" s="55"/>
    </row>
    <row r="158" spans="1:39" s="58" customFormat="1" x14ac:dyDescent="0.3">
      <c r="A158" s="55"/>
      <c r="B158" s="55" t="str">
        <f t="shared" si="1"/>
        <v>0.3 Gestione economica, finanziaria, programmazione e provveditorato</v>
      </c>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6" t="s">
        <v>80</v>
      </c>
      <c r="AC158" s="55" t="s">
        <v>127</v>
      </c>
      <c r="AD158" s="55"/>
      <c r="AE158" s="55"/>
      <c r="AF158" s="55"/>
      <c r="AG158" s="55"/>
      <c r="AH158" s="55"/>
      <c r="AI158" s="55"/>
    </row>
    <row r="159" spans="1:39" s="58" customFormat="1" x14ac:dyDescent="0.3">
      <c r="A159" s="55"/>
      <c r="B159" s="55" t="str">
        <f t="shared" si="1"/>
        <v>0.4 Gestione delle entrate tributarie e servizi fiscal</v>
      </c>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6" t="s">
        <v>82</v>
      </c>
      <c r="AC159" s="55" t="s">
        <v>128</v>
      </c>
      <c r="AD159" s="55"/>
      <c r="AE159" s="55"/>
      <c r="AF159" s="55"/>
      <c r="AG159" s="55"/>
      <c r="AH159" s="55"/>
      <c r="AI159" s="55"/>
    </row>
    <row r="160" spans="1:39" s="58" customFormat="1" x14ac:dyDescent="0.3">
      <c r="A160" s="55"/>
      <c r="B160" s="55" t="str">
        <f t="shared" si="1"/>
        <v>0.5 Gestione dei beni demaniali e patrimo</v>
      </c>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6" t="s">
        <v>84</v>
      </c>
      <c r="AC160" s="55" t="s">
        <v>129</v>
      </c>
      <c r="AD160" s="55"/>
      <c r="AE160" s="55"/>
      <c r="AF160" s="55"/>
      <c r="AG160" s="55"/>
      <c r="AH160" s="55"/>
      <c r="AI160" s="55"/>
    </row>
    <row r="161" spans="1:35" s="58" customFormat="1" x14ac:dyDescent="0.3">
      <c r="A161" s="55"/>
      <c r="B161" s="55" t="str">
        <f t="shared" si="1"/>
        <v>0.6 Ufficio tecnico</v>
      </c>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6" t="s">
        <v>86</v>
      </c>
      <c r="AC161" s="55" t="s">
        <v>130</v>
      </c>
      <c r="AD161" s="55"/>
      <c r="AE161" s="55"/>
      <c r="AF161" s="55"/>
      <c r="AG161" s="55"/>
      <c r="AH161" s="55"/>
      <c r="AI161" s="55"/>
    </row>
    <row r="162" spans="1:35" s="58" customFormat="1" x14ac:dyDescent="0.3">
      <c r="A162" s="55"/>
      <c r="B162" s="55" t="str">
        <f t="shared" si="1"/>
        <v>0.7  Elezioni e consultazioni popolari - Anagrafe e stato civile</v>
      </c>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6" t="s">
        <v>131</v>
      </c>
      <c r="AC162" s="55" t="s">
        <v>132</v>
      </c>
      <c r="AD162" s="55"/>
      <c r="AE162" s="55"/>
      <c r="AF162" s="55"/>
      <c r="AG162" s="55"/>
      <c r="AH162" s="55"/>
      <c r="AI162" s="55"/>
    </row>
    <row r="163" spans="1:35" s="58" customFormat="1" x14ac:dyDescent="0.3">
      <c r="A163" s="55"/>
      <c r="B163" s="55" t="str">
        <f t="shared" si="1"/>
        <v>0.8 Statistica e sistemi informativi</v>
      </c>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6" t="s">
        <v>90</v>
      </c>
      <c r="AC163" s="55" t="s">
        <v>133</v>
      </c>
      <c r="AD163" s="55"/>
      <c r="AE163" s="55"/>
      <c r="AF163" s="55"/>
      <c r="AG163" s="55"/>
      <c r="AH163" s="55"/>
      <c r="AI163" s="55"/>
    </row>
    <row r="164" spans="1:35" s="58" customFormat="1" x14ac:dyDescent="0.3">
      <c r="A164" s="55"/>
      <c r="B164" s="55" t="str">
        <f t="shared" si="1"/>
        <v>0.9 Assistenza tecnico-amministrativa agli enti locali</v>
      </c>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6" t="s">
        <v>134</v>
      </c>
      <c r="AC164" s="55" t="s">
        <v>135</v>
      </c>
      <c r="AD164" s="55"/>
      <c r="AE164" s="55"/>
      <c r="AF164" s="55"/>
      <c r="AG164" s="55"/>
      <c r="AH164" s="55"/>
      <c r="AI164" s="55"/>
    </row>
    <row r="165" spans="1:35" s="58" customFormat="1" x14ac:dyDescent="0.3">
      <c r="A165" s="55"/>
      <c r="B165" s="55" t="str">
        <f t="shared" si="1"/>
        <v>10 Risorse umane</v>
      </c>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6" t="s">
        <v>136</v>
      </c>
      <c r="AC165" s="55" t="s">
        <v>137</v>
      </c>
      <c r="AD165" s="55"/>
      <c r="AE165" s="55"/>
      <c r="AF165" s="55"/>
      <c r="AG165" s="55"/>
      <c r="AH165" s="55"/>
      <c r="AI165" s="55"/>
    </row>
    <row r="166" spans="1:35" s="58" customFormat="1" x14ac:dyDescent="0.3">
      <c r="A166" s="55"/>
      <c r="B166" s="55" t="str">
        <f t="shared" si="1"/>
        <v>11 Altri servizi generali</v>
      </c>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6" t="s">
        <v>138</v>
      </c>
      <c r="AC166" s="55" t="s">
        <v>139</v>
      </c>
      <c r="AD166" s="55"/>
      <c r="AE166" s="55"/>
      <c r="AF166" s="55"/>
      <c r="AG166" s="55"/>
      <c r="AH166" s="55"/>
      <c r="AI166" s="55"/>
    </row>
    <row r="167" spans="1:35" s="58" customFormat="1" x14ac:dyDescent="0.3">
      <c r="A167" s="55"/>
      <c r="B167" s="55" t="str">
        <f t="shared" si="1"/>
        <v>0.1  Uffici giudiziari</v>
      </c>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6" t="s">
        <v>140</v>
      </c>
      <c r="AC167" s="55" t="s">
        <v>141</v>
      </c>
      <c r="AD167" s="55"/>
      <c r="AE167" s="55"/>
      <c r="AF167" s="55"/>
      <c r="AG167" s="55"/>
      <c r="AH167" s="55"/>
      <c r="AI167" s="55"/>
    </row>
    <row r="168" spans="1:35" s="58" customFormat="1" x14ac:dyDescent="0.3">
      <c r="A168" s="55"/>
      <c r="B168" s="55" t="str">
        <f t="shared" si="1"/>
        <v>0.2 Casa circondariale e altri servizi</v>
      </c>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6" t="s">
        <v>78</v>
      </c>
      <c r="AC168" s="55" t="s">
        <v>142</v>
      </c>
      <c r="AD168" s="55"/>
      <c r="AE168" s="55"/>
      <c r="AF168" s="55"/>
      <c r="AG168" s="55"/>
      <c r="AH168" s="55"/>
      <c r="AI168" s="55"/>
    </row>
    <row r="169" spans="1:35" s="58" customFormat="1" x14ac:dyDescent="0.3">
      <c r="A169" s="55"/>
      <c r="B169" s="55" t="str">
        <f t="shared" si="1"/>
        <v>0.1 Polizia locale e amministrativa</v>
      </c>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6" t="s">
        <v>76</v>
      </c>
      <c r="AC169" s="55" t="s">
        <v>143</v>
      </c>
      <c r="AD169" s="55"/>
      <c r="AE169" s="55"/>
      <c r="AF169" s="55"/>
      <c r="AG169" s="55"/>
      <c r="AH169" s="55"/>
      <c r="AI169" s="55"/>
    </row>
    <row r="170" spans="1:35" s="58" customFormat="1" x14ac:dyDescent="0.3">
      <c r="A170" s="55"/>
      <c r="B170" s="55" t="str">
        <f t="shared" si="1"/>
        <v>0.2 Sistema integrato di sicurezza urbana</v>
      </c>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6" t="s">
        <v>78</v>
      </c>
      <c r="AC170" s="55" t="s">
        <v>144</v>
      </c>
      <c r="AD170" s="55"/>
      <c r="AE170" s="55"/>
      <c r="AF170" s="55"/>
      <c r="AG170" s="55"/>
      <c r="AH170" s="55"/>
      <c r="AI170" s="55"/>
    </row>
    <row r="171" spans="1:35" s="58" customFormat="1" x14ac:dyDescent="0.3">
      <c r="A171" s="55"/>
      <c r="B171" s="55" t="str">
        <f t="shared" si="1"/>
        <v>0.1 Istruzione prescolastica</v>
      </c>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6" t="s">
        <v>76</v>
      </c>
      <c r="AC171" s="55" t="s">
        <v>145</v>
      </c>
      <c r="AD171" s="55"/>
      <c r="AE171" s="55"/>
      <c r="AF171" s="55"/>
      <c r="AG171" s="55"/>
      <c r="AH171" s="55"/>
      <c r="AI171" s="55"/>
    </row>
    <row r="172" spans="1:35" s="58" customFormat="1" x14ac:dyDescent="0.3">
      <c r="A172" s="55"/>
      <c r="B172" s="55" t="str">
        <f t="shared" si="1"/>
        <v>0.2 Altri ordini di istruzione non universitaria</v>
      </c>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6" t="s">
        <v>78</v>
      </c>
      <c r="AC172" s="55" t="s">
        <v>146</v>
      </c>
      <c r="AD172" s="55"/>
      <c r="AE172" s="55"/>
      <c r="AF172" s="55"/>
      <c r="AG172" s="55"/>
      <c r="AH172" s="55"/>
      <c r="AI172" s="55"/>
    </row>
    <row r="173" spans="1:35" s="58" customFormat="1" x14ac:dyDescent="0.3">
      <c r="A173" s="55"/>
      <c r="B173" s="55" t="str">
        <f t="shared" si="1"/>
        <v>0.4 Istruzione universitaria</v>
      </c>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6" t="s">
        <v>82</v>
      </c>
      <c r="AC173" s="55" t="s">
        <v>147</v>
      </c>
      <c r="AD173" s="55"/>
      <c r="AE173" s="55"/>
      <c r="AF173" s="55"/>
      <c r="AG173" s="55"/>
      <c r="AH173" s="55"/>
      <c r="AI173" s="55"/>
    </row>
    <row r="174" spans="1:35" s="58" customFormat="1" x14ac:dyDescent="0.3">
      <c r="A174" s="55"/>
      <c r="B174" s="55" t="str">
        <f t="shared" si="1"/>
        <v>0.5 Istruzione tecnica superiore</v>
      </c>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6" t="s">
        <v>84</v>
      </c>
      <c r="AC174" s="55" t="s">
        <v>148</v>
      </c>
      <c r="AD174" s="55"/>
      <c r="AE174" s="55"/>
      <c r="AF174" s="55"/>
      <c r="AG174" s="55"/>
      <c r="AH174" s="55"/>
      <c r="AI174" s="55"/>
    </row>
    <row r="175" spans="1:35" s="58" customFormat="1" x14ac:dyDescent="0.3">
      <c r="A175" s="55"/>
      <c r="B175" s="55" t="str">
        <f t="shared" si="1"/>
        <v>0.6 Servizi ausiliari all’istruzione</v>
      </c>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6" t="s">
        <v>86</v>
      </c>
      <c r="AC175" s="55" t="s">
        <v>149</v>
      </c>
      <c r="AD175" s="55"/>
      <c r="AE175" s="55"/>
      <c r="AF175" s="55"/>
      <c r="AG175" s="55"/>
      <c r="AH175" s="55"/>
      <c r="AI175" s="55"/>
    </row>
    <row r="176" spans="1:35" s="58" customFormat="1" x14ac:dyDescent="0.3">
      <c r="A176" s="55"/>
      <c r="B176" s="55" t="str">
        <f t="shared" si="1"/>
        <v>0.7  Diritto allo studio</v>
      </c>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6" t="s">
        <v>131</v>
      </c>
      <c r="AC176" s="55" t="s">
        <v>150</v>
      </c>
      <c r="AD176" s="55"/>
      <c r="AE176" s="55"/>
      <c r="AF176" s="55"/>
      <c r="AG176" s="55"/>
      <c r="AH176" s="55"/>
      <c r="AI176" s="55"/>
    </row>
    <row r="177" spans="1:35" s="58" customFormat="1" x14ac:dyDescent="0.3">
      <c r="A177" s="55"/>
      <c r="B177" s="55" t="str">
        <f t="shared" si="1"/>
        <v>0.1 Valorizzazione dei beni di interesse storico</v>
      </c>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6" t="s">
        <v>76</v>
      </c>
      <c r="AC177" s="55" t="s">
        <v>151</v>
      </c>
      <c r="AD177" s="55"/>
      <c r="AE177" s="55"/>
      <c r="AF177" s="55"/>
      <c r="AG177" s="55"/>
      <c r="AH177" s="55"/>
      <c r="AI177" s="55"/>
    </row>
    <row r="178" spans="1:35" s="58" customFormat="1" x14ac:dyDescent="0.3">
      <c r="A178" s="55"/>
      <c r="B178" s="55" t="str">
        <f t="shared" si="1"/>
        <v>0.2 Attività culturali e interventi diversi nel settore culturale</v>
      </c>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6" t="s">
        <v>78</v>
      </c>
      <c r="AC178" s="55" t="s">
        <v>152</v>
      </c>
      <c r="AD178" s="55"/>
      <c r="AE178" s="55"/>
      <c r="AF178" s="55"/>
      <c r="AG178" s="55"/>
      <c r="AH178" s="55"/>
      <c r="AI178" s="55"/>
    </row>
    <row r="179" spans="1:35" s="58" customFormat="1" x14ac:dyDescent="0.3">
      <c r="A179" s="55"/>
      <c r="B179" s="55" t="str">
        <f t="shared" si="1"/>
        <v>0.1 Sport e tempo libero</v>
      </c>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6" t="s">
        <v>76</v>
      </c>
      <c r="AC179" s="55" t="s">
        <v>153</v>
      </c>
      <c r="AD179" s="55"/>
      <c r="AE179" s="55"/>
      <c r="AF179" s="55"/>
      <c r="AG179" s="55"/>
      <c r="AH179" s="55"/>
      <c r="AI179" s="55"/>
    </row>
    <row r="180" spans="1:35" s="58" customFormat="1" x14ac:dyDescent="0.3">
      <c r="A180" s="55"/>
      <c r="B180" s="55" t="str">
        <f t="shared" si="1"/>
        <v>0.2 Giovani</v>
      </c>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6" t="s">
        <v>78</v>
      </c>
      <c r="AC180" s="55" t="s">
        <v>154</v>
      </c>
      <c r="AD180" s="55"/>
      <c r="AE180" s="55"/>
      <c r="AF180" s="55"/>
      <c r="AG180" s="55"/>
      <c r="AH180" s="55"/>
      <c r="AI180" s="55"/>
    </row>
    <row r="181" spans="1:35" s="58" customFormat="1" x14ac:dyDescent="0.3">
      <c r="A181" s="55"/>
      <c r="B181" s="55" t="str">
        <f t="shared" si="1"/>
        <v>0.1 Sviluppo e valorizzazione del turismo</v>
      </c>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6" t="s">
        <v>76</v>
      </c>
      <c r="AC181" s="55" t="s">
        <v>155</v>
      </c>
      <c r="AD181" s="55"/>
      <c r="AE181" s="55"/>
      <c r="AF181" s="55"/>
      <c r="AG181" s="55"/>
      <c r="AH181" s="55"/>
      <c r="AI181" s="55"/>
    </row>
    <row r="182" spans="1:35" s="58" customFormat="1" x14ac:dyDescent="0.3">
      <c r="A182" s="55"/>
      <c r="B182" s="55" t="str">
        <f t="shared" si="1"/>
        <v>0.1  Urbanistica e assetto del territorio</v>
      </c>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6" t="s">
        <v>140</v>
      </c>
      <c r="AC182" s="55" t="s">
        <v>156</v>
      </c>
      <c r="AD182" s="55"/>
      <c r="AE182" s="55"/>
      <c r="AF182" s="55"/>
      <c r="AG182" s="55"/>
      <c r="AH182" s="55"/>
      <c r="AI182" s="55"/>
    </row>
    <row r="183" spans="1:35" s="58" customFormat="1" x14ac:dyDescent="0.3">
      <c r="A183" s="55"/>
      <c r="B183" s="55" t="str">
        <f t="shared" si="1"/>
        <v>0.2 Edilizia residenziale pubblica e locale e piani di edilizia economico-popolare</v>
      </c>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6" t="s">
        <v>78</v>
      </c>
      <c r="AC183" s="55" t="s">
        <v>157</v>
      </c>
      <c r="AD183" s="55"/>
      <c r="AE183" s="55"/>
      <c r="AF183" s="55"/>
      <c r="AG183" s="55"/>
      <c r="AH183" s="55"/>
      <c r="AI183" s="55"/>
    </row>
    <row r="184" spans="1:35" s="58" customFormat="1" x14ac:dyDescent="0.3">
      <c r="A184" s="55"/>
      <c r="B184" s="55" t="str">
        <f t="shared" si="1"/>
        <v>0.1 Difesa del suolo</v>
      </c>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6" t="s">
        <v>76</v>
      </c>
      <c r="AC184" s="55" t="s">
        <v>158</v>
      </c>
      <c r="AD184" s="55"/>
      <c r="AE184" s="55"/>
      <c r="AF184" s="55"/>
      <c r="AG184" s="55"/>
      <c r="AH184" s="55"/>
      <c r="AI184" s="55"/>
    </row>
    <row r="185" spans="1:35" s="58" customFormat="1" x14ac:dyDescent="0.3">
      <c r="A185" s="55"/>
      <c r="B185" s="55" t="str">
        <f t="shared" si="1"/>
        <v>0.2 Tutela, valorizzazione e recupero ambientale</v>
      </c>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6" t="s">
        <v>78</v>
      </c>
      <c r="AC185" s="55" t="s">
        <v>159</v>
      </c>
      <c r="AD185" s="55"/>
      <c r="AE185" s="55"/>
      <c r="AF185" s="55"/>
      <c r="AG185" s="55"/>
      <c r="AH185" s="55"/>
      <c r="AI185" s="55"/>
    </row>
    <row r="186" spans="1:35" s="58" customFormat="1" x14ac:dyDescent="0.3">
      <c r="A186" s="55"/>
      <c r="B186" s="55" t="str">
        <f t="shared" si="1"/>
        <v>0.3 Rifiuti</v>
      </c>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6" t="s">
        <v>80</v>
      </c>
      <c r="AC186" s="55" t="s">
        <v>160</v>
      </c>
      <c r="AD186" s="55"/>
      <c r="AE186" s="55"/>
      <c r="AF186" s="55"/>
      <c r="AG186" s="55"/>
      <c r="AH186" s="55"/>
      <c r="AI186" s="55"/>
    </row>
    <row r="187" spans="1:35" s="58" customFormat="1" x14ac:dyDescent="0.3">
      <c r="A187" s="55"/>
      <c r="B187" s="55" t="str">
        <f t="shared" si="1"/>
        <v>0.4 Servizio idrico integrato</v>
      </c>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6" t="s">
        <v>82</v>
      </c>
      <c r="AC187" s="55" t="s">
        <v>161</v>
      </c>
      <c r="AD187" s="55"/>
      <c r="AE187" s="55"/>
      <c r="AF187" s="55"/>
      <c r="AG187" s="55"/>
      <c r="AH187" s="55"/>
      <c r="AI187" s="55"/>
    </row>
    <row r="188" spans="1:35" s="58" customFormat="1" x14ac:dyDescent="0.3">
      <c r="A188" s="55"/>
      <c r="B188" s="55" t="str">
        <f t="shared" si="1"/>
        <v>0.5 Aree protette, parchi naturali, protezione naturalistica e forestazione</v>
      </c>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6" t="s">
        <v>84</v>
      </c>
      <c r="AC188" s="55" t="s">
        <v>162</v>
      </c>
      <c r="AD188" s="55"/>
      <c r="AE188" s="55"/>
      <c r="AF188" s="55"/>
      <c r="AG188" s="55"/>
      <c r="AH188" s="55"/>
      <c r="AI188" s="55"/>
    </row>
    <row r="189" spans="1:35" s="58" customFormat="1" x14ac:dyDescent="0.3">
      <c r="A189" s="55"/>
      <c r="B189" s="55" t="str">
        <f t="shared" si="1"/>
        <v>0.6 Tutela e valorizzazione delle risorse idriche</v>
      </c>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6" t="s">
        <v>86</v>
      </c>
      <c r="AC189" s="55" t="s">
        <v>163</v>
      </c>
      <c r="AD189" s="55"/>
      <c r="AE189" s="55"/>
      <c r="AF189" s="55"/>
      <c r="AG189" s="55"/>
      <c r="AH189" s="55"/>
      <c r="AI189" s="55"/>
    </row>
    <row r="190" spans="1:35" s="58" customFormat="1" x14ac:dyDescent="0.3">
      <c r="A190" s="55"/>
      <c r="B190" s="55" t="str">
        <f t="shared" si="1"/>
        <v>0.7 Sviluppo sostenibile territorio montano piccoli Comuni</v>
      </c>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6" t="s">
        <v>88</v>
      </c>
      <c r="AC190" s="55" t="s">
        <v>164</v>
      </c>
      <c r="AD190" s="55"/>
      <c r="AE190" s="55"/>
      <c r="AF190" s="55"/>
      <c r="AG190" s="55"/>
      <c r="AH190" s="55"/>
      <c r="AI190" s="55"/>
    </row>
    <row r="191" spans="1:35" s="58" customFormat="1" x14ac:dyDescent="0.3">
      <c r="A191" s="55"/>
      <c r="B191" s="55" t="str">
        <f t="shared" si="1"/>
        <v>0.8 Qualità dell'aria e riduzione dell'inquinamento</v>
      </c>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6" t="s">
        <v>90</v>
      </c>
      <c r="AC191" s="55" t="s">
        <v>165</v>
      </c>
      <c r="AD191" s="55"/>
      <c r="AE191" s="55"/>
      <c r="AF191" s="55"/>
      <c r="AG191" s="55"/>
      <c r="AH191" s="55"/>
      <c r="AI191" s="55"/>
    </row>
    <row r="192" spans="1:35" s="58" customFormat="1" x14ac:dyDescent="0.3">
      <c r="A192" s="55"/>
      <c r="B192" s="55" t="str">
        <f t="shared" si="1"/>
        <v>0.1 Trasporto ferroviario</v>
      </c>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6" t="s">
        <v>76</v>
      </c>
      <c r="AC192" s="55" t="s">
        <v>166</v>
      </c>
      <c r="AD192" s="55"/>
      <c r="AE192" s="55"/>
      <c r="AF192" s="55"/>
      <c r="AG192" s="55"/>
      <c r="AH192" s="55"/>
      <c r="AI192" s="55"/>
    </row>
    <row r="193" spans="1:35" s="58" customFormat="1" x14ac:dyDescent="0.3">
      <c r="A193" s="55"/>
      <c r="B193" s="55" t="str">
        <f t="shared" si="1"/>
        <v>0.2 Trasporto pubblico locale</v>
      </c>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6" t="s">
        <v>78</v>
      </c>
      <c r="AC193" s="55" t="s">
        <v>167</v>
      </c>
      <c r="AD193" s="55"/>
      <c r="AE193" s="55"/>
      <c r="AF193" s="55"/>
      <c r="AG193" s="55"/>
      <c r="AH193" s="55"/>
      <c r="AI193" s="55"/>
    </row>
    <row r="194" spans="1:35" s="58" customFormat="1" x14ac:dyDescent="0.3">
      <c r="A194" s="55"/>
      <c r="B194" s="55" t="str">
        <f t="shared" si="1"/>
        <v>0.3 Trasporto per vie d'acqua</v>
      </c>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6" t="s">
        <v>80</v>
      </c>
      <c r="AC194" s="55" t="s">
        <v>168</v>
      </c>
      <c r="AD194" s="55"/>
      <c r="AE194" s="55"/>
      <c r="AF194" s="55"/>
      <c r="AG194" s="55"/>
      <c r="AH194" s="55"/>
      <c r="AI194" s="55"/>
    </row>
    <row r="195" spans="1:35" s="58" customFormat="1" x14ac:dyDescent="0.3">
      <c r="A195" s="55"/>
      <c r="B195" s="55" t="str">
        <f t="shared" si="1"/>
        <v>0.4 Altre modalità di trasporto</v>
      </c>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6" t="s">
        <v>82</v>
      </c>
      <c r="AC195" s="55" t="s">
        <v>169</v>
      </c>
      <c r="AD195" s="55"/>
      <c r="AE195" s="55"/>
      <c r="AF195" s="55"/>
      <c r="AG195" s="55"/>
      <c r="AH195" s="55"/>
      <c r="AI195" s="55"/>
    </row>
    <row r="196" spans="1:35" s="58" customFormat="1" x14ac:dyDescent="0.3">
      <c r="A196" s="55"/>
      <c r="B196" s="55" t="str">
        <f t="shared" si="1"/>
        <v>0.5  Viabilità e infrastrutture stradali</v>
      </c>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6" t="s">
        <v>170</v>
      </c>
      <c r="AC196" s="55" t="s">
        <v>171</v>
      </c>
      <c r="AD196" s="55"/>
      <c r="AE196" s="55"/>
      <c r="AF196" s="55"/>
      <c r="AG196" s="55"/>
      <c r="AH196" s="55"/>
      <c r="AI196" s="55"/>
    </row>
    <row r="197" spans="1:35" s="58" customFormat="1" x14ac:dyDescent="0.3">
      <c r="A197" s="55"/>
      <c r="B197" s="55" t="str">
        <f t="shared" si="1"/>
        <v>0.1  Sistema di protezione civile</v>
      </c>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6" t="s">
        <v>140</v>
      </c>
      <c r="AC197" s="55" t="s">
        <v>172</v>
      </c>
      <c r="AD197" s="55"/>
      <c r="AE197" s="55"/>
      <c r="AF197" s="55"/>
      <c r="AG197" s="55"/>
      <c r="AH197" s="55"/>
      <c r="AI197" s="55"/>
    </row>
    <row r="198" spans="1:35" s="58" customFormat="1" x14ac:dyDescent="0.3">
      <c r="A198" s="55"/>
      <c r="B198" s="55" t="str">
        <f t="shared" si="1"/>
        <v>0.2   Interventi a seguito di calamità naturali</v>
      </c>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6" t="s">
        <v>125</v>
      </c>
      <c r="AC198" s="55" t="s">
        <v>173</v>
      </c>
      <c r="AD198" s="55"/>
      <c r="AE198" s="55"/>
      <c r="AF198" s="55"/>
      <c r="AG198" s="55"/>
      <c r="AH198" s="55"/>
      <c r="AI198" s="55"/>
    </row>
    <row r="199" spans="1:35" s="58" customFormat="1" x14ac:dyDescent="0.3">
      <c r="A199" s="55"/>
      <c r="B199" s="55" t="str">
        <f t="shared" si="1"/>
        <v>0.1   Interventi per l'infanzia e i minori e per asili nido</v>
      </c>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6" t="s">
        <v>123</v>
      </c>
      <c r="AC199" s="55" t="s">
        <v>174</v>
      </c>
      <c r="AD199" s="55"/>
      <c r="AE199" s="55"/>
      <c r="AF199" s="55"/>
      <c r="AG199" s="55"/>
      <c r="AH199" s="55"/>
      <c r="AI199" s="55"/>
    </row>
    <row r="200" spans="1:35" s="58" customFormat="1" x14ac:dyDescent="0.3">
      <c r="A200" s="55"/>
      <c r="B200" s="55" t="str">
        <f t="shared" si="1"/>
        <v>0.2  Interventi per la disabilità</v>
      </c>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6" t="s">
        <v>175</v>
      </c>
      <c r="AC200" s="55" t="s">
        <v>176</v>
      </c>
      <c r="AD200" s="55"/>
      <c r="AE200" s="55"/>
      <c r="AF200" s="55"/>
      <c r="AG200" s="55"/>
      <c r="AH200" s="55"/>
      <c r="AI200" s="55"/>
    </row>
    <row r="201" spans="1:35" s="58" customFormat="1" x14ac:dyDescent="0.3">
      <c r="A201" s="55"/>
      <c r="B201" s="55" t="str">
        <f t="shared" si="1"/>
        <v>0.3  Interventi per gli anziani</v>
      </c>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6" t="s">
        <v>177</v>
      </c>
      <c r="AC201" s="55" t="s">
        <v>178</v>
      </c>
      <c r="AD201" s="55"/>
      <c r="AE201" s="55"/>
      <c r="AF201" s="55"/>
      <c r="AG201" s="55"/>
      <c r="AH201" s="55"/>
      <c r="AI201" s="55"/>
    </row>
    <row r="202" spans="1:35" s="58" customFormat="1" x14ac:dyDescent="0.3">
      <c r="A202" s="55"/>
      <c r="B202" s="55" t="str">
        <f t="shared" si="1"/>
        <v>0.4  Interventi per soggetti a rischio di esclusione sociale</v>
      </c>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6" t="s">
        <v>179</v>
      </c>
      <c r="AC202" s="55" t="s">
        <v>180</v>
      </c>
      <c r="AD202" s="55"/>
      <c r="AE202" s="55"/>
      <c r="AF202" s="55"/>
      <c r="AG202" s="55"/>
      <c r="AH202" s="55"/>
      <c r="AI202" s="55"/>
    </row>
    <row r="203" spans="1:35" s="58" customFormat="1" x14ac:dyDescent="0.3">
      <c r="A203" s="55"/>
      <c r="B203" s="55" t="str">
        <f t="shared" si="1"/>
        <v>0.5 Interventi per le famiglie</v>
      </c>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6" t="s">
        <v>84</v>
      </c>
      <c r="AC203" s="55" t="s">
        <v>181</v>
      </c>
      <c r="AD203" s="55"/>
      <c r="AE203" s="55"/>
      <c r="AF203" s="55"/>
      <c r="AG203" s="55"/>
      <c r="AH203" s="55"/>
      <c r="AI203" s="55"/>
    </row>
    <row r="204" spans="1:35" s="58" customFormat="1" x14ac:dyDescent="0.3">
      <c r="A204" s="55"/>
      <c r="B204" s="55" t="str">
        <f t="shared" si="1"/>
        <v>0.6 Interventi per il diritto alla casa</v>
      </c>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6" t="s">
        <v>86</v>
      </c>
      <c r="AC204" s="55" t="s">
        <v>182</v>
      </c>
      <c r="AD204" s="55"/>
      <c r="AE204" s="55"/>
      <c r="AF204" s="55"/>
      <c r="AG204" s="55"/>
      <c r="AH204" s="55"/>
      <c r="AI204" s="55"/>
    </row>
    <row r="205" spans="1:35" s="58" customFormat="1" x14ac:dyDescent="0.3">
      <c r="A205" s="55"/>
      <c r="B205" s="55" t="str">
        <f t="shared" si="1"/>
        <v>0.7 Programmazione e governo della rete dei servizi sociosanitari e sociali</v>
      </c>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6" t="s">
        <v>88</v>
      </c>
      <c r="AC205" s="55" t="s">
        <v>183</v>
      </c>
      <c r="AD205" s="55"/>
      <c r="AE205" s="55"/>
      <c r="AF205" s="55"/>
      <c r="AG205" s="55"/>
      <c r="AH205" s="55"/>
      <c r="AI205" s="55"/>
    </row>
    <row r="206" spans="1:35" s="58" customFormat="1" x14ac:dyDescent="0.3">
      <c r="A206" s="55"/>
      <c r="B206" s="55" t="str">
        <f t="shared" si="1"/>
        <v>0.8 Cooperazione e associazionismo</v>
      </c>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6" t="s">
        <v>90</v>
      </c>
      <c r="AC206" s="55" t="s">
        <v>184</v>
      </c>
      <c r="AD206" s="55"/>
      <c r="AE206" s="55"/>
      <c r="AF206" s="55"/>
      <c r="AG206" s="55"/>
      <c r="AH206" s="55"/>
      <c r="AI206" s="55"/>
    </row>
    <row r="207" spans="1:35" s="58" customFormat="1" x14ac:dyDescent="0.3">
      <c r="A207" s="55"/>
      <c r="B207" s="55" t="str">
        <f t="shared" si="1"/>
        <v>0.9 Servizio necroscopico e cimiteriale</v>
      </c>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6" t="s">
        <v>134</v>
      </c>
      <c r="AC207" s="55" t="s">
        <v>185</v>
      </c>
      <c r="AD207" s="55"/>
      <c r="AE207" s="55"/>
      <c r="AF207" s="55"/>
      <c r="AG207" s="55"/>
      <c r="AH207" s="55"/>
      <c r="AI207" s="55"/>
    </row>
    <row r="208" spans="1:35" s="58" customFormat="1" x14ac:dyDescent="0.3">
      <c r="A208" s="55"/>
      <c r="B208" s="55" t="str">
        <f t="shared" si="1"/>
        <v>0.1 Industria, PMI e Artigianato</v>
      </c>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6" t="s">
        <v>76</v>
      </c>
      <c r="AC208" s="55" t="s">
        <v>186</v>
      </c>
      <c r="AD208" s="55"/>
      <c r="AE208" s="55"/>
      <c r="AF208" s="55"/>
      <c r="AG208" s="55"/>
      <c r="AH208" s="55"/>
      <c r="AI208" s="55"/>
    </row>
    <row r="209" spans="1:35" s="58" customFormat="1" x14ac:dyDescent="0.3">
      <c r="A209" s="55"/>
      <c r="B209" s="55" t="str">
        <f t="shared" si="1"/>
        <v>0.2 Commercio - reti distributive - tutela dei consumatori</v>
      </c>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6" t="s">
        <v>78</v>
      </c>
      <c r="AC209" s="55" t="s">
        <v>187</v>
      </c>
      <c r="AD209" s="55"/>
      <c r="AE209" s="55"/>
      <c r="AF209" s="55"/>
      <c r="AG209" s="55"/>
      <c r="AH209" s="55"/>
      <c r="AI209" s="55"/>
    </row>
    <row r="210" spans="1:35" s="58" customFormat="1" x14ac:dyDescent="0.3">
      <c r="A210" s="55"/>
      <c r="B210" s="55" t="str">
        <f t="shared" si="1"/>
        <v>0.3  Ricerca e innovazione</v>
      </c>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6" t="s">
        <v>177</v>
      </c>
      <c r="AC210" s="55" t="s">
        <v>188</v>
      </c>
      <c r="AD210" s="55"/>
      <c r="AE210" s="55"/>
      <c r="AF210" s="55"/>
      <c r="AG210" s="55"/>
      <c r="AH210" s="55"/>
      <c r="AI210" s="55"/>
    </row>
    <row r="211" spans="1:35" s="58" customFormat="1" x14ac:dyDescent="0.3">
      <c r="A211" s="55"/>
      <c r="B211" s="55" t="str">
        <f t="shared" si="1"/>
        <v>0.4  Reti e altri servizi di pubblica utilità</v>
      </c>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6" t="s">
        <v>179</v>
      </c>
      <c r="AC211" s="55" t="s">
        <v>189</v>
      </c>
      <c r="AD211" s="55"/>
      <c r="AE211" s="55"/>
      <c r="AF211" s="55"/>
      <c r="AG211" s="55"/>
      <c r="AH211" s="55"/>
      <c r="AI211" s="55"/>
    </row>
    <row r="212" spans="1:35" s="58" customFormat="1" x14ac:dyDescent="0.3">
      <c r="A212" s="55"/>
      <c r="B212" s="55" t="str">
        <f t="shared" si="1"/>
        <v>0.1  Servizi per lo sviluppo del mercato del lavoro</v>
      </c>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6" t="s">
        <v>140</v>
      </c>
      <c r="AC212" s="55" t="s">
        <v>190</v>
      </c>
      <c r="AD212" s="55"/>
      <c r="AE212" s="55"/>
      <c r="AF212" s="55"/>
      <c r="AG212" s="55"/>
      <c r="AH212" s="55"/>
      <c r="AI212" s="55"/>
    </row>
    <row r="213" spans="1:35" s="58" customFormat="1" x14ac:dyDescent="0.3">
      <c r="A213" s="55"/>
      <c r="B213" s="55" t="str">
        <f t="shared" si="1"/>
        <v>0.2Formazione professionale</v>
      </c>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6" t="s">
        <v>191</v>
      </c>
      <c r="AC213" s="55" t="s">
        <v>192</v>
      </c>
      <c r="AD213" s="55"/>
      <c r="AE213" s="55"/>
      <c r="AF213" s="55"/>
      <c r="AG213" s="55"/>
      <c r="AH213" s="55"/>
      <c r="AI213" s="55"/>
    </row>
    <row r="214" spans="1:35" s="58" customFormat="1" x14ac:dyDescent="0.3">
      <c r="A214" s="55"/>
      <c r="B214" s="55" t="str">
        <f t="shared" si="1"/>
        <v>0.3  Sostegno all'occupazione</v>
      </c>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6" t="s">
        <v>177</v>
      </c>
      <c r="AC214" s="55" t="s">
        <v>193</v>
      </c>
      <c r="AD214" s="55"/>
      <c r="AE214" s="55"/>
      <c r="AF214" s="55"/>
      <c r="AG214" s="55"/>
      <c r="AH214" s="55"/>
      <c r="AI214" s="55"/>
    </row>
    <row r="215" spans="1:35" s="58" customFormat="1" x14ac:dyDescent="0.3">
      <c r="A215" s="55"/>
      <c r="B215" s="55" t="str">
        <f t="shared" si="1"/>
        <v>0.1  Sviluppo del settore agricolo e del sistema agroalimentare</v>
      </c>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6" t="s">
        <v>140</v>
      </c>
      <c r="AC215" s="55" t="s">
        <v>194</v>
      </c>
      <c r="AD215" s="55"/>
      <c r="AE215" s="55"/>
      <c r="AF215" s="55"/>
      <c r="AG215" s="55"/>
      <c r="AH215" s="55"/>
      <c r="AI215" s="55"/>
    </row>
    <row r="216" spans="1:35" s="58" customFormat="1" x14ac:dyDescent="0.3">
      <c r="A216" s="55"/>
      <c r="B216" s="55" t="str">
        <f t="shared" si="1"/>
        <v>0.2  Caccia e pesca</v>
      </c>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6" t="s">
        <v>175</v>
      </c>
      <c r="AC216" s="55" t="s">
        <v>195</v>
      </c>
      <c r="AD216" s="55"/>
      <c r="AE216" s="55"/>
      <c r="AF216" s="55"/>
      <c r="AG216" s="55"/>
      <c r="AH216" s="55"/>
      <c r="AI216" s="55"/>
    </row>
    <row r="217" spans="1:35" s="58" customFormat="1" x14ac:dyDescent="0.3">
      <c r="A217" s="55"/>
      <c r="B217" s="55" t="str">
        <f t="shared" si="1"/>
        <v>0.1  Fonti energetiche</v>
      </c>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6" t="s">
        <v>140</v>
      </c>
      <c r="AC217" s="55" t="s">
        <v>196</v>
      </c>
      <c r="AD217" s="55"/>
      <c r="AE217" s="55"/>
      <c r="AF217" s="55"/>
      <c r="AG217" s="55"/>
      <c r="AH217" s="55"/>
      <c r="AI217" s="55"/>
    </row>
    <row r="218" spans="1:35" s="58" customFormat="1" x14ac:dyDescent="0.3">
      <c r="A218" s="55"/>
      <c r="B218" s="55" t="str">
        <f t="shared" si="1"/>
        <v>0.1  Relazioni finanziarie con le altre autonomie territoriali</v>
      </c>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6" t="s">
        <v>140</v>
      </c>
      <c r="AC218" s="55" t="s">
        <v>197</v>
      </c>
      <c r="AD218" s="55"/>
      <c r="AE218" s="55"/>
      <c r="AF218" s="55"/>
      <c r="AG218" s="55"/>
      <c r="AH218" s="55"/>
      <c r="AI218" s="55"/>
    </row>
    <row r="219" spans="1:35" s="58" customFormat="1" x14ac:dyDescent="0.3">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6"/>
      <c r="AC219" s="55"/>
      <c r="AD219" s="55"/>
      <c r="AE219" s="55"/>
      <c r="AF219" s="55"/>
      <c r="AG219" s="55"/>
      <c r="AH219" s="55"/>
      <c r="AI219" s="55"/>
    </row>
    <row r="220" spans="1:35" s="58" customFormat="1" x14ac:dyDescent="0.3">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6"/>
      <c r="AC220" s="55"/>
      <c r="AD220" s="55"/>
      <c r="AE220" s="55"/>
      <c r="AF220" s="55"/>
      <c r="AG220" s="55"/>
      <c r="AH220" s="55"/>
      <c r="AI220" s="55"/>
    </row>
    <row r="221" spans="1:35" s="58" customFormat="1" x14ac:dyDescent="0.3">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6"/>
      <c r="AC221" s="55"/>
      <c r="AD221" s="55"/>
      <c r="AE221" s="55"/>
      <c r="AF221" s="55"/>
      <c r="AG221" s="55"/>
      <c r="AH221" s="55"/>
      <c r="AI221" s="55"/>
    </row>
    <row r="222" spans="1:35" s="58" customFormat="1" x14ac:dyDescent="0.3">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6"/>
      <c r="AC222" s="55"/>
      <c r="AD222" s="55"/>
      <c r="AE222" s="55"/>
      <c r="AF222" s="55"/>
      <c r="AG222" s="55"/>
      <c r="AH222" s="55"/>
      <c r="AI222" s="55"/>
    </row>
    <row r="223" spans="1:35" s="58" customFormat="1" x14ac:dyDescent="0.3">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6"/>
      <c r="AC223" s="55"/>
      <c r="AD223" s="55"/>
      <c r="AE223" s="55"/>
      <c r="AF223" s="55"/>
      <c r="AG223" s="55"/>
      <c r="AH223" s="55"/>
      <c r="AI223" s="55"/>
    </row>
    <row r="224" spans="1:35" s="58" customFormat="1" x14ac:dyDescent="0.3">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6"/>
      <c r="AC224" s="55"/>
      <c r="AD224" s="55"/>
      <c r="AE224" s="55"/>
      <c r="AF224" s="55"/>
      <c r="AG224" s="55"/>
      <c r="AH224" s="55"/>
      <c r="AI224" s="55"/>
    </row>
    <row r="225" spans="1:35" s="58" customFormat="1" x14ac:dyDescent="0.3">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6"/>
      <c r="AC225" s="55"/>
      <c r="AD225" s="55"/>
      <c r="AE225" s="55"/>
      <c r="AF225" s="55"/>
      <c r="AG225" s="55"/>
      <c r="AH225" s="55"/>
      <c r="AI225" s="55"/>
    </row>
    <row r="226" spans="1:35" s="58" customFormat="1" x14ac:dyDescent="0.3">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6"/>
      <c r="AC226" s="55"/>
      <c r="AD226" s="55"/>
      <c r="AE226" s="55"/>
      <c r="AF226" s="55"/>
      <c r="AG226" s="55"/>
      <c r="AH226" s="55"/>
      <c r="AI226" s="55"/>
    </row>
    <row r="227" spans="1:35" s="58" customFormat="1" x14ac:dyDescent="0.3">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6"/>
      <c r="AC227" s="55"/>
      <c r="AD227" s="55"/>
      <c r="AE227" s="55"/>
      <c r="AF227" s="55"/>
      <c r="AG227" s="55"/>
      <c r="AH227" s="55"/>
      <c r="AI227" s="55"/>
    </row>
    <row r="228" spans="1:35" s="58" customFormat="1" x14ac:dyDescent="0.3">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6"/>
      <c r="AC228" s="55"/>
      <c r="AD228" s="55"/>
      <c r="AE228" s="55"/>
      <c r="AF228" s="55"/>
      <c r="AG228" s="55"/>
      <c r="AH228" s="55"/>
      <c r="AI228" s="55"/>
    </row>
    <row r="229" spans="1:35" s="58" customFormat="1" x14ac:dyDescent="0.3">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6"/>
      <c r="AC229" s="55"/>
      <c r="AD229" s="55"/>
      <c r="AE229" s="55"/>
      <c r="AF229" s="55"/>
      <c r="AG229" s="55"/>
      <c r="AH229" s="55"/>
      <c r="AI229" s="55"/>
    </row>
    <row r="230" spans="1:35" s="58" customFormat="1" x14ac:dyDescent="0.3">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6"/>
      <c r="AC230" s="55"/>
      <c r="AD230" s="55"/>
      <c r="AE230" s="55"/>
      <c r="AF230" s="55"/>
      <c r="AG230" s="55"/>
      <c r="AH230" s="55"/>
      <c r="AI230" s="55"/>
    </row>
    <row r="231" spans="1:35" s="58" customFormat="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6"/>
      <c r="AC231" s="55"/>
      <c r="AD231" s="55"/>
      <c r="AE231" s="55"/>
      <c r="AF231" s="55"/>
      <c r="AG231" s="55"/>
      <c r="AH231" s="55"/>
      <c r="AI231" s="55"/>
    </row>
    <row r="232" spans="1:35" s="58" customFormat="1" x14ac:dyDescent="0.3">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6"/>
      <c r="AC232" s="55"/>
      <c r="AD232" s="55"/>
      <c r="AE232" s="55"/>
      <c r="AF232" s="55"/>
      <c r="AG232" s="55"/>
      <c r="AH232" s="55"/>
      <c r="AI232" s="55"/>
    </row>
    <row r="233" spans="1:35" s="58" customFormat="1" x14ac:dyDescent="0.3">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6"/>
      <c r="AC233" s="55"/>
      <c r="AD233" s="55"/>
      <c r="AE233" s="55"/>
      <c r="AF233" s="55"/>
      <c r="AG233" s="55"/>
      <c r="AH233" s="55"/>
      <c r="AI233" s="55"/>
    </row>
    <row r="234" spans="1:35" s="58" customFormat="1" x14ac:dyDescent="0.3">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6"/>
      <c r="AC234" s="55"/>
      <c r="AD234" s="55"/>
      <c r="AE234" s="55"/>
      <c r="AF234" s="55"/>
      <c r="AG234" s="55"/>
      <c r="AH234" s="55"/>
      <c r="AI234" s="55"/>
    </row>
    <row r="235" spans="1:35" s="58" customFormat="1" x14ac:dyDescent="0.3">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6"/>
      <c r="AC235" s="55"/>
      <c r="AD235" s="55"/>
      <c r="AE235" s="55"/>
      <c r="AF235" s="55"/>
      <c r="AG235" s="55"/>
      <c r="AH235" s="55"/>
      <c r="AI235" s="55"/>
    </row>
    <row r="236" spans="1:35" s="58" customFormat="1" x14ac:dyDescent="0.3">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6"/>
      <c r="AC236" s="55"/>
      <c r="AD236" s="55"/>
      <c r="AE236" s="55"/>
      <c r="AF236" s="55"/>
      <c r="AG236" s="55"/>
      <c r="AH236" s="55"/>
      <c r="AI236" s="55"/>
    </row>
    <row r="237" spans="1:35" x14ac:dyDescent="0.3">
      <c r="AA237" s="55"/>
      <c r="AB237" s="56"/>
      <c r="AH237" s="55"/>
      <c r="AI237" s="55"/>
    </row>
    <row r="238" spans="1:35" x14ac:dyDescent="0.3">
      <c r="AA238" s="55"/>
      <c r="AB238" s="56"/>
      <c r="AH238" s="55"/>
      <c r="AI238" s="55"/>
    </row>
    <row r="239" spans="1:35" x14ac:dyDescent="0.3">
      <c r="AA239" s="55"/>
      <c r="AB239" s="56"/>
      <c r="AH239" s="55"/>
      <c r="AI239" s="55"/>
    </row>
    <row r="240" spans="1:35" x14ac:dyDescent="0.3">
      <c r="AA240" s="55"/>
      <c r="AB240" s="56"/>
      <c r="AH240" s="55"/>
      <c r="AI240" s="55"/>
    </row>
    <row r="241" spans="27:35" x14ac:dyDescent="0.3">
      <c r="AA241" s="55"/>
      <c r="AB241" s="56"/>
      <c r="AH241" s="55"/>
      <c r="AI241" s="55"/>
    </row>
    <row r="242" spans="27:35" x14ac:dyDescent="0.3">
      <c r="AA242" s="55"/>
      <c r="AB242" s="56"/>
      <c r="AH242" s="55"/>
      <c r="AI242" s="55"/>
    </row>
    <row r="243" spans="27:35" x14ac:dyDescent="0.3">
      <c r="AA243" s="55"/>
      <c r="AB243" s="56"/>
      <c r="AH243" s="55"/>
      <c r="AI243" s="55"/>
    </row>
    <row r="244" spans="27:35" x14ac:dyDescent="0.3">
      <c r="AA244" s="55"/>
      <c r="AB244" s="56"/>
      <c r="AH244" s="55"/>
      <c r="AI244" s="55"/>
    </row>
    <row r="245" spans="27:35" x14ac:dyDescent="0.3">
      <c r="AA245" s="55"/>
      <c r="AB245" s="56"/>
      <c r="AH245" s="55"/>
      <c r="AI245" s="55"/>
    </row>
    <row r="246" spans="27:35" x14ac:dyDescent="0.3">
      <c r="AA246" s="55"/>
      <c r="AB246" s="56"/>
      <c r="AH246" s="55"/>
      <c r="AI246" s="55"/>
    </row>
    <row r="247" spans="27:35" x14ac:dyDescent="0.3">
      <c r="AA247" s="55"/>
      <c r="AB247" s="56"/>
      <c r="AH247" s="55"/>
      <c r="AI247" s="55"/>
    </row>
    <row r="248" spans="27:35" x14ac:dyDescent="0.3">
      <c r="AA248" s="55"/>
      <c r="AB248" s="56"/>
      <c r="AH248" s="55"/>
      <c r="AI248" s="55"/>
    </row>
    <row r="249" spans="27:35" x14ac:dyDescent="0.3">
      <c r="AA249" s="55"/>
      <c r="AB249" s="56"/>
      <c r="AH249" s="55"/>
      <c r="AI249" s="55"/>
    </row>
    <row r="250" spans="27:35" x14ac:dyDescent="0.3">
      <c r="AA250" s="55"/>
      <c r="AB250" s="56"/>
      <c r="AH250" s="55"/>
      <c r="AI250" s="55"/>
    </row>
    <row r="251" spans="27:35" x14ac:dyDescent="0.3">
      <c r="AA251" s="55"/>
      <c r="AB251" s="56"/>
      <c r="AH251" s="55"/>
      <c r="AI251" s="55"/>
    </row>
    <row r="252" spans="27:35" x14ac:dyDescent="0.3">
      <c r="AA252" s="55"/>
      <c r="AB252" s="56"/>
      <c r="AH252" s="55"/>
      <c r="AI252" s="55"/>
    </row>
    <row r="253" spans="27:35" x14ac:dyDescent="0.3">
      <c r="AA253" s="55"/>
      <c r="AB253" s="56"/>
      <c r="AH253" s="55"/>
      <c r="AI253" s="55"/>
    </row>
    <row r="254" spans="27:35" x14ac:dyDescent="0.3">
      <c r="AA254" s="55"/>
      <c r="AB254" s="56"/>
      <c r="AH254" s="55"/>
      <c r="AI254" s="55"/>
    </row>
    <row r="255" spans="27:35" x14ac:dyDescent="0.3">
      <c r="AA255" s="55"/>
      <c r="AB255" s="56"/>
      <c r="AH255" s="55"/>
      <c r="AI255" s="55"/>
    </row>
    <row r="256" spans="27:35" x14ac:dyDescent="0.3">
      <c r="AA256" s="55"/>
      <c r="AB256" s="56"/>
      <c r="AH256" s="55"/>
      <c r="AI256" s="55"/>
    </row>
    <row r="257" spans="27:35" x14ac:dyDescent="0.3">
      <c r="AA257" s="55"/>
      <c r="AB257" s="56"/>
      <c r="AH257" s="55"/>
      <c r="AI257" s="55"/>
    </row>
    <row r="258" spans="27:35" x14ac:dyDescent="0.3">
      <c r="AA258" s="55"/>
      <c r="AB258" s="56"/>
      <c r="AH258" s="55"/>
      <c r="AI258" s="55"/>
    </row>
    <row r="259" spans="27:35" x14ac:dyDescent="0.3">
      <c r="AA259" s="55"/>
      <c r="AB259" s="56"/>
      <c r="AH259" s="55"/>
      <c r="AI259" s="55"/>
    </row>
    <row r="260" spans="27:35" x14ac:dyDescent="0.3">
      <c r="AA260" s="55"/>
      <c r="AB260" s="56"/>
      <c r="AH260" s="55"/>
      <c r="AI260" s="55"/>
    </row>
    <row r="261" spans="27:35" x14ac:dyDescent="0.3">
      <c r="AA261" s="55"/>
      <c r="AB261" s="56"/>
      <c r="AH261" s="55"/>
      <c r="AI261" s="55"/>
    </row>
    <row r="262" spans="27:35" x14ac:dyDescent="0.3">
      <c r="AA262" s="55"/>
      <c r="AB262" s="56"/>
      <c r="AH262" s="55"/>
      <c r="AI262" s="55"/>
    </row>
    <row r="263" spans="27:35" x14ac:dyDescent="0.3">
      <c r="AA263" s="55"/>
      <c r="AB263" s="56"/>
      <c r="AH263" s="55"/>
      <c r="AI263" s="55"/>
    </row>
    <row r="264" spans="27:35" x14ac:dyDescent="0.3">
      <c r="AA264" s="55"/>
      <c r="AB264" s="56"/>
      <c r="AH264" s="55"/>
      <c r="AI264" s="55"/>
    </row>
    <row r="265" spans="27:35" x14ac:dyDescent="0.3">
      <c r="AA265" s="55"/>
      <c r="AB265" s="56"/>
      <c r="AH265" s="55"/>
      <c r="AI265" s="55"/>
    </row>
    <row r="266" spans="27:35" x14ac:dyDescent="0.3">
      <c r="AA266" s="55"/>
      <c r="AB266" s="56"/>
      <c r="AH266" s="55"/>
      <c r="AI266" s="55"/>
    </row>
    <row r="267" spans="27:35" x14ac:dyDescent="0.3">
      <c r="AA267" s="55"/>
      <c r="AB267" s="56"/>
      <c r="AH267" s="55"/>
      <c r="AI267" s="55"/>
    </row>
    <row r="268" spans="27:35" x14ac:dyDescent="0.3">
      <c r="AA268" s="55"/>
      <c r="AB268" s="56"/>
      <c r="AH268" s="55"/>
      <c r="AI268" s="55"/>
    </row>
    <row r="269" spans="27:35" x14ac:dyDescent="0.3">
      <c r="AA269" s="55"/>
      <c r="AB269" s="56"/>
      <c r="AH269" s="55"/>
      <c r="AI269" s="55"/>
    </row>
    <row r="270" spans="27:35" x14ac:dyDescent="0.3">
      <c r="AA270" s="55"/>
      <c r="AB270" s="56"/>
      <c r="AH270" s="55"/>
      <c r="AI270" s="55"/>
    </row>
    <row r="271" spans="27:35" x14ac:dyDescent="0.3">
      <c r="AA271" s="55"/>
      <c r="AB271" s="56"/>
      <c r="AH271" s="55"/>
      <c r="AI271" s="55"/>
    </row>
    <row r="272" spans="27:35" x14ac:dyDescent="0.3">
      <c r="AA272" s="55"/>
      <c r="AB272" s="56"/>
      <c r="AH272" s="55"/>
      <c r="AI272" s="55"/>
    </row>
    <row r="273" spans="27:35" x14ac:dyDescent="0.3">
      <c r="AA273" s="55"/>
      <c r="AB273" s="56"/>
      <c r="AH273" s="55"/>
      <c r="AI273" s="55"/>
    </row>
    <row r="274" spans="27:35" x14ac:dyDescent="0.3">
      <c r="AA274" s="55"/>
      <c r="AB274" s="56"/>
      <c r="AH274" s="55"/>
      <c r="AI274" s="55"/>
    </row>
    <row r="275" spans="27:35" x14ac:dyDescent="0.3">
      <c r="AA275" s="55"/>
      <c r="AB275" s="56"/>
      <c r="AH275" s="55"/>
      <c r="AI275" s="55"/>
    </row>
    <row r="276" spans="27:35" x14ac:dyDescent="0.3">
      <c r="AA276" s="55"/>
      <c r="AB276" s="56"/>
      <c r="AH276" s="55"/>
      <c r="AI276" s="55"/>
    </row>
    <row r="277" spans="27:35" x14ac:dyDescent="0.3">
      <c r="AA277" s="55"/>
      <c r="AB277" s="56"/>
      <c r="AH277" s="55"/>
      <c r="AI277" s="55"/>
    </row>
    <row r="278" spans="27:35" x14ac:dyDescent="0.3">
      <c r="AA278" s="55"/>
      <c r="AB278" s="56"/>
      <c r="AH278" s="55"/>
      <c r="AI278" s="55"/>
    </row>
    <row r="279" spans="27:35" x14ac:dyDescent="0.3">
      <c r="AA279" s="55"/>
      <c r="AB279" s="56"/>
      <c r="AH279" s="55"/>
      <c r="AI279" s="55"/>
    </row>
    <row r="280" spans="27:35" x14ac:dyDescent="0.3">
      <c r="AA280" s="55"/>
      <c r="AB280" s="56"/>
      <c r="AH280" s="55"/>
      <c r="AI280" s="55"/>
    </row>
    <row r="281" spans="27:35" x14ac:dyDescent="0.3">
      <c r="AA281" s="55"/>
      <c r="AB281" s="56"/>
      <c r="AH281" s="55"/>
      <c r="AI281" s="55"/>
    </row>
    <row r="282" spans="27:35" x14ac:dyDescent="0.3">
      <c r="AA282" s="55"/>
      <c r="AB282" s="56"/>
      <c r="AH282" s="55"/>
      <c r="AI282" s="55"/>
    </row>
    <row r="283" spans="27:35" x14ac:dyDescent="0.3">
      <c r="AA283" s="55"/>
      <c r="AB283" s="56"/>
      <c r="AH283" s="55"/>
      <c r="AI283" s="55"/>
    </row>
    <row r="284" spans="27:35" x14ac:dyDescent="0.3">
      <c r="AA284" s="55"/>
      <c r="AB284" s="56"/>
      <c r="AH284" s="55"/>
      <c r="AI284" s="55"/>
    </row>
    <row r="285" spans="27:35" x14ac:dyDescent="0.3">
      <c r="AA285" s="55"/>
      <c r="AB285" s="56"/>
      <c r="AH285" s="55"/>
      <c r="AI285" s="55"/>
    </row>
    <row r="286" spans="27:35" x14ac:dyDescent="0.3">
      <c r="AA286" s="55"/>
      <c r="AB286" s="56"/>
      <c r="AH286" s="55"/>
      <c r="AI286" s="55"/>
    </row>
    <row r="287" spans="27:35" x14ac:dyDescent="0.3">
      <c r="AA287" s="55"/>
      <c r="AB287" s="56"/>
      <c r="AH287" s="55"/>
      <c r="AI287" s="55"/>
    </row>
    <row r="288" spans="27:35" x14ac:dyDescent="0.3">
      <c r="AA288" s="55"/>
      <c r="AB288" s="56"/>
      <c r="AH288" s="55"/>
      <c r="AI288" s="55"/>
    </row>
    <row r="289" spans="27:35" x14ac:dyDescent="0.3">
      <c r="AA289" s="55"/>
      <c r="AB289" s="56"/>
      <c r="AH289" s="55"/>
      <c r="AI289" s="55"/>
    </row>
    <row r="290" spans="27:35" x14ac:dyDescent="0.3">
      <c r="AA290" s="55"/>
      <c r="AB290" s="56"/>
      <c r="AH290" s="55"/>
      <c r="AI290" s="55"/>
    </row>
    <row r="291" spans="27:35" x14ac:dyDescent="0.3">
      <c r="AA291" s="55"/>
      <c r="AB291" s="56"/>
      <c r="AH291" s="55"/>
      <c r="AI291" s="55"/>
    </row>
    <row r="292" spans="27:35" x14ac:dyDescent="0.3">
      <c r="AA292" s="55"/>
      <c r="AB292" s="56"/>
      <c r="AH292" s="55"/>
      <c r="AI292" s="55"/>
    </row>
    <row r="293" spans="27:35" x14ac:dyDescent="0.3">
      <c r="AA293" s="55"/>
      <c r="AB293" s="56"/>
      <c r="AH293" s="55"/>
      <c r="AI293" s="55"/>
    </row>
    <row r="294" spans="27:35" x14ac:dyDescent="0.3">
      <c r="AA294" s="55"/>
      <c r="AB294" s="56"/>
      <c r="AH294" s="55"/>
      <c r="AI294" s="55"/>
    </row>
    <row r="295" spans="27:35" x14ac:dyDescent="0.3">
      <c r="AA295" s="55"/>
      <c r="AB295" s="56"/>
      <c r="AH295" s="55"/>
      <c r="AI295" s="55"/>
    </row>
    <row r="296" spans="27:35" x14ac:dyDescent="0.3">
      <c r="AA296" s="55"/>
      <c r="AB296" s="56"/>
      <c r="AH296" s="55"/>
      <c r="AI296" s="55"/>
    </row>
    <row r="297" spans="27:35" x14ac:dyDescent="0.3">
      <c r="AA297" s="55"/>
      <c r="AB297" s="56"/>
      <c r="AH297" s="55"/>
      <c r="AI297" s="55"/>
    </row>
    <row r="298" spans="27:35" x14ac:dyDescent="0.3">
      <c r="AA298" s="55"/>
      <c r="AB298" s="56"/>
      <c r="AH298" s="55"/>
      <c r="AI298" s="55"/>
    </row>
    <row r="299" spans="27:35" x14ac:dyDescent="0.3">
      <c r="AA299" s="55"/>
      <c r="AB299" s="56"/>
      <c r="AH299" s="55"/>
      <c r="AI299" s="55"/>
    </row>
    <row r="300" spans="27:35" x14ac:dyDescent="0.3">
      <c r="AA300" s="55"/>
      <c r="AB300" s="56"/>
      <c r="AH300" s="55"/>
      <c r="AI300" s="55"/>
    </row>
    <row r="301" spans="27:35" x14ac:dyDescent="0.3">
      <c r="AA301" s="55"/>
      <c r="AB301" s="56"/>
      <c r="AH301" s="55"/>
      <c r="AI301" s="55"/>
    </row>
    <row r="302" spans="27:35" x14ac:dyDescent="0.3">
      <c r="AA302" s="55"/>
      <c r="AB302" s="56"/>
      <c r="AH302" s="55"/>
      <c r="AI302" s="55"/>
    </row>
    <row r="303" spans="27:35" x14ac:dyDescent="0.3">
      <c r="AA303" s="55"/>
      <c r="AB303" s="56"/>
      <c r="AH303" s="55"/>
      <c r="AI303" s="55"/>
    </row>
    <row r="304" spans="27:35" x14ac:dyDescent="0.3">
      <c r="AA304" s="55"/>
      <c r="AB304" s="56"/>
      <c r="AH304" s="55"/>
      <c r="AI304" s="55"/>
    </row>
    <row r="305" spans="27:35" x14ac:dyDescent="0.3">
      <c r="AA305" s="55"/>
      <c r="AB305" s="56"/>
      <c r="AH305" s="55"/>
      <c r="AI305" s="55"/>
    </row>
    <row r="306" spans="27:35" x14ac:dyDescent="0.3">
      <c r="AA306" s="55"/>
      <c r="AB306" s="56"/>
      <c r="AH306" s="55"/>
      <c r="AI306" s="55"/>
    </row>
    <row r="307" spans="27:35" x14ac:dyDescent="0.3">
      <c r="AA307" s="55"/>
      <c r="AB307" s="56"/>
      <c r="AH307" s="55"/>
      <c r="AI307" s="55"/>
    </row>
    <row r="308" spans="27:35" x14ac:dyDescent="0.3">
      <c r="AA308" s="55"/>
      <c r="AB308" s="56"/>
      <c r="AH308" s="55"/>
      <c r="AI308" s="55"/>
    </row>
    <row r="309" spans="27:35" x14ac:dyDescent="0.3">
      <c r="AA309" s="55"/>
      <c r="AB309" s="56"/>
      <c r="AH309" s="55"/>
      <c r="AI309" s="55"/>
    </row>
    <row r="310" spans="27:35" x14ac:dyDescent="0.3">
      <c r="AA310" s="55"/>
      <c r="AB310" s="56"/>
      <c r="AH310" s="55"/>
      <c r="AI310" s="55"/>
    </row>
    <row r="311" spans="27:35" x14ac:dyDescent="0.3">
      <c r="AA311" s="55"/>
      <c r="AB311" s="56"/>
      <c r="AH311" s="55"/>
      <c r="AI311" s="55"/>
    </row>
    <row r="312" spans="27:35" x14ac:dyDescent="0.3">
      <c r="AA312" s="55"/>
      <c r="AB312" s="56"/>
      <c r="AH312" s="55"/>
      <c r="AI312" s="55"/>
    </row>
    <row r="313" spans="27:35" x14ac:dyDescent="0.3">
      <c r="AA313" s="55"/>
      <c r="AB313" s="56"/>
      <c r="AH313" s="55"/>
      <c r="AI313" s="55"/>
    </row>
    <row r="314" spans="27:35" x14ac:dyDescent="0.3">
      <c r="AA314" s="55"/>
      <c r="AB314" s="56"/>
      <c r="AH314" s="55"/>
      <c r="AI314" s="55"/>
    </row>
    <row r="315" spans="27:35" x14ac:dyDescent="0.3">
      <c r="AA315" s="55"/>
      <c r="AB315" s="56"/>
      <c r="AH315" s="55"/>
      <c r="AI315" s="55"/>
    </row>
    <row r="316" spans="27:35" x14ac:dyDescent="0.3">
      <c r="AA316" s="55"/>
      <c r="AB316" s="56"/>
      <c r="AH316" s="55"/>
      <c r="AI316" s="55"/>
    </row>
    <row r="317" spans="27:35" x14ac:dyDescent="0.3">
      <c r="AA317" s="55"/>
      <c r="AB317" s="56"/>
      <c r="AH317" s="55"/>
      <c r="AI317" s="5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E7">
      <formula1>$B$131:$B$153</formula1>
    </dataValidation>
    <dataValidation type="list" allowBlank="1" showInputMessage="1" showErrorMessage="1" sqref="E8">
      <formula1>$B$156:$B$218</formula1>
    </dataValidation>
    <dataValidation type="list" allowBlank="1" showInputMessage="1" showErrorMessage="1" sqref="A3">
      <formula1>$A$126:$A$127</formula1>
    </dataValidation>
  </dataValidations>
  <hyperlinks>
    <hyperlink ref="S147" location="'Z1'!A1" display="D1"/>
    <hyperlink ref="S148" location="'Z2'!A1" display="D2"/>
    <hyperlink ref="S238" location="'Z3'!A1" display="O2"/>
    <hyperlink ref="S239" location="'Z4'!A1" display="O3"/>
    <hyperlink ref="S240" location="'Z5'!A1" display="O4"/>
    <hyperlink ref="S242" location="'Z6'!A1" display="P1"/>
    <hyperlink ref="S243" location="'Z7'!A1" display="P2"/>
    <hyperlink ref="S244" location="'AP1'!A1" display="P3"/>
    <hyperlink ref="S245" location="'AP2'!A1" display="P4"/>
    <hyperlink ref="S246" location="'AP3'!A1" display="P5"/>
    <hyperlink ref="S248" location="'AQ1'!A1" display="Q1"/>
    <hyperlink ref="S249" location="'AQ2'!A1" display="Q2"/>
    <hyperlink ref="S250" location="'AQ3'!A1" display="Q3"/>
    <hyperlink ref="S251" location="'AQ4'!A1" display="Q4"/>
    <hyperlink ref="S252" location="'AR1'!A1" display="Q5"/>
    <hyperlink ref="S253" location="'AR2'!A1" display="Q6"/>
    <hyperlink ref="S255" location="'AR3'!A1" display="R1"/>
    <hyperlink ref="S256" location="'AS1'!A1" display="R2"/>
    <hyperlink ref="S257" location="'AS2'!A1" display="R3"/>
    <hyperlink ref="S258" location="'AS3'!A1" display="R4"/>
    <hyperlink ref="S259" location="'AN2'!A1" display="R5"/>
    <hyperlink ref="S260" location="'AN1'!A1" display="R6"/>
    <hyperlink ref="S265" location="AM.5!A1" display="S1"/>
    <hyperlink ref="S266" location="AM.4!A1" display="S2"/>
    <hyperlink ref="S267" location="AM.3!A1" display="S3"/>
    <hyperlink ref="S268" location="AM.2!A1" display="S4"/>
    <hyperlink ref="S269" location="'AM1'!A1" display="S5"/>
    <hyperlink ref="S270" location="'AL5'!A1" display="S6"/>
    <hyperlink ref="S272" location="'AL4'!A1" display="T1"/>
    <hyperlink ref="S273" location="'AL3'!A1" display="T2"/>
    <hyperlink ref="S274" location="'AL2'!A1" display="T3"/>
    <hyperlink ref="S275" location="'AL1'!A1" display="T4"/>
    <hyperlink ref="S277" location="'AH6'!A1" display="U1"/>
    <hyperlink ref="S278" location="'AH5'!A1" display="U2"/>
    <hyperlink ref="S279" location="'AH4'!A1" display="U3"/>
    <hyperlink ref="S280" location="'AH3'!A1" display="U4"/>
    <hyperlink ref="S281" location="'AH2'!A1" display="U5"/>
    <hyperlink ref="S282" location="'AH1'!A1" display="U6"/>
    <hyperlink ref="S283" location="'AG8'!A1" display="U7"/>
    <hyperlink ref="S284" location="'AG7'!A1" display="U8"/>
    <hyperlink ref="S286" location="'AG6'!A1" display="V1"/>
    <hyperlink ref="S287" location="'AG5'!A1" display="V2"/>
    <hyperlink ref="S288" location="'AG4'!A1" display="V3"/>
    <hyperlink ref="S289" location="'AG3'!A1" display="V4"/>
    <hyperlink ref="S290" location="'AG2'!A1" display="V5"/>
    <hyperlink ref="S291" location="'AG1'!A1" display="V6"/>
    <hyperlink ref="S292" location="'AF6'!A1" display="V7"/>
    <hyperlink ref="S293" location="'AF5'!A1" display="V8"/>
    <hyperlink ref="S295" location="'AF4'!A1" display="W1"/>
    <hyperlink ref="S296" location="'AF3'!A1" display="W2"/>
    <hyperlink ref="S297" location="'AF2'!A1" display="W3"/>
    <hyperlink ref="S298" location="'AF1'!A1" display="W4"/>
    <hyperlink ref="S299" location="'AE5'!A1" display="W5"/>
    <hyperlink ref="S300" location="'AE4'!A1" display="W6"/>
    <hyperlink ref="S301" location="'AE3'!A1" display="W7"/>
    <hyperlink ref="S303" location="'AE2'!A1" display="X1"/>
    <hyperlink ref="S304" location="'AE1'!A1" display="X2"/>
    <hyperlink ref="S305" location="'AD5'!A1" display="X3"/>
    <hyperlink ref="S306" location="'AD4'!A1" display="X4"/>
    <hyperlink ref="S307" location="'AD3'!A1" display="X5"/>
    <hyperlink ref="S308" location="'AD2'!A1" display="X6"/>
    <hyperlink ref="S310" location="'AD1'!A1" display="'Y1'!A1"/>
    <hyperlink ref="S311" location="'AC4'!A1" display="Y2"/>
    <hyperlink ref="S312" location="'AC3'!A1" display="Y3"/>
    <hyperlink ref="S313" location="'AC2'!A1" display="Y4"/>
    <hyperlink ref="S314" location="'AC1'!A1" display="Y5"/>
    <hyperlink ref="S315" location="'AB5'!A1" display="Y6"/>
    <hyperlink ref="S316" location="'AB4'!A1" display="Y7"/>
    <hyperlink ref="S261" location="'AB3'!A1" display="R7"/>
    <hyperlink ref="S262" location="'AB2'!A1" display="R8"/>
    <hyperlink ref="S263" location="'AB1'!A1" display="R9"/>
    <hyperlink ref="S241" location="'AA8'!A1" display="'Elenco obiettivi '!A207"/>
    <hyperlink ref="S247" location="'AA7'!A1" display="informazioni!A218"/>
    <hyperlink ref="S254" location="'AA6'!A1" display="informazioni!A229"/>
    <hyperlink ref="S264" location="'AA5'!A1" display="informazioni!A240"/>
    <hyperlink ref="S271" location="'AA4'!A1" display="informazioni!A251"/>
    <hyperlink ref="S276" location="'AA3'!A1" display="informazioni!A262"/>
    <hyperlink ref="S285" location="'AA2'!A1" display="informazioni!A273"/>
    <hyperlink ref="S294" location="'AA1'!A1" display="informazioni!A284"/>
    <hyperlink ref="S302" location="'AO1'!A1" display="informazioni!A295"/>
    <hyperlink ref="S309" location="'AV3'!A1" display="0.1"/>
    <hyperlink ref="S317" location="'AV2'!A1" display="informazioni!A317"/>
    <hyperlink ref="S123" location="'AV1'!A1" display="B14"/>
    <hyperlink ref="S122" location="'AU3'!A1" display="B13"/>
    <hyperlink ref="S117" location="'AU2'!A1" display="B21"/>
    <hyperlink ref="S119" location="'AU1'!A1" display="B23"/>
    <hyperlink ref="S121" location="'AT3'!A1" display="B25"/>
  </hyperlinks>
  <pageMargins left="0.31496062992125984" right="0.11811023622047245" top="0.74803149606299213" bottom="0.74803149606299213" header="0.31496062992125984" footer="0.31496062992125984"/>
  <pageSetup paperSize="9" scale="53"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21</vt:i4>
      </vt:variant>
      <vt:variant>
        <vt:lpstr>Intervalli denominati</vt:lpstr>
      </vt:variant>
      <vt:variant>
        <vt:i4>11</vt:i4>
      </vt:variant>
    </vt:vector>
  </HeadingPairs>
  <TitlesOfParts>
    <vt:vector size="32" baseType="lpstr">
      <vt:lpstr>Elenco</vt:lpstr>
      <vt:lpstr>1</vt:lpstr>
      <vt:lpstr>2</vt:lpstr>
      <vt:lpstr>3</vt:lpstr>
      <vt:lpstr>4</vt:lpstr>
      <vt:lpstr>5</vt:lpstr>
      <vt:lpstr>6</vt:lpstr>
      <vt:lpstr>7</vt:lpstr>
      <vt:lpstr>8vuota</vt:lpstr>
      <vt:lpstr>9vuota</vt:lpstr>
      <vt:lpstr>10vuota</vt:lpstr>
      <vt:lpstr>Melis Franca</vt:lpstr>
      <vt:lpstr>Dip. 2</vt:lpstr>
      <vt:lpstr>Dip.3</vt:lpstr>
      <vt:lpstr>Dip. 4</vt:lpstr>
      <vt:lpstr>Dip. 5</vt:lpstr>
      <vt:lpstr>Dip.6</vt:lpstr>
      <vt:lpstr>Valutazione Resp. Amm. Cont.</vt:lpstr>
      <vt:lpstr>Valutazione Resp. Tec.</vt:lpstr>
      <vt:lpstr>Report</vt:lpstr>
      <vt:lpstr>Grafici</vt:lpstr>
      <vt:lpstr>'1'!Area_stampa</vt:lpstr>
      <vt:lpstr>'10vuota'!Area_stampa</vt:lpstr>
      <vt:lpstr>'2'!Area_stampa</vt:lpstr>
      <vt:lpstr>'3'!Area_stampa</vt:lpstr>
      <vt:lpstr>'4'!Area_stampa</vt:lpstr>
      <vt:lpstr>'5'!Area_stampa</vt:lpstr>
      <vt:lpstr>'6'!Area_stampa</vt:lpstr>
      <vt:lpstr>'7'!Area_stampa</vt:lpstr>
      <vt:lpstr>'8vuota'!Area_stampa</vt:lpstr>
      <vt:lpstr>'9vuota'!Area_stampa</vt:lpstr>
      <vt:lpstr>Elenco!Area_stampa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scintu</dc:creator>
  <cp:lastModifiedBy>Sebastiano Zedda</cp:lastModifiedBy>
  <cp:lastPrinted>2019-10-30T08:50:17Z</cp:lastPrinted>
  <dcterms:created xsi:type="dcterms:W3CDTF">2018-10-31T16:31:49Z</dcterms:created>
  <dcterms:modified xsi:type="dcterms:W3CDTF">2019-10-30T08:50:21Z</dcterms:modified>
</cp:coreProperties>
</file>