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Mulas\Desktop\LUCA\PER DOTT.SSA SCALA\OIV\"/>
    </mc:Choice>
  </mc:AlternateContent>
  <bookViews>
    <workbookView xWindow="240" yWindow="150" windowWidth="19290" windowHeight="7245" tabRatio="795" activeTab="1"/>
  </bookViews>
  <sheets>
    <sheet name="Elenco P.I." sheetId="39" r:id="rId1"/>
    <sheet name="Elenco P.O." sheetId="1" r:id="rId2"/>
    <sheet name="8vuota" sheetId="19" state="hidden" r:id="rId3"/>
    <sheet name="9vuota" sheetId="20" state="hidden" r:id="rId4"/>
    <sheet name="10vuota" sheetId="21" state="hidden" r:id="rId5"/>
    <sheet name="Resp. 1" sheetId="28" r:id="rId6"/>
    <sheet name="Dip. " sheetId="22" state="hidden" r:id="rId7"/>
    <sheet name="Dip. 2" sheetId="23" state="hidden" r:id="rId8"/>
    <sheet name="Dip.3" sheetId="24" state="hidden" r:id="rId9"/>
    <sheet name="Dip. 4" sheetId="25" state="hidden" r:id="rId10"/>
    <sheet name="Dip. 5" sheetId="26" state="hidden" r:id="rId11"/>
    <sheet name="Dip. 6" sheetId="34" state="hidden" r:id="rId12"/>
    <sheet name="Dip. 7" sheetId="35" state="hidden" r:id="rId13"/>
    <sheet name="Dip. 8" sheetId="36" state="hidden" r:id="rId14"/>
    <sheet name="Dip. 9" sheetId="37" state="hidden" r:id="rId15"/>
    <sheet name="Dip.10" sheetId="38" state="hidden" r:id="rId16"/>
    <sheet name="Report" sheetId="12" state="hidden" r:id="rId17"/>
    <sheet name="Grafici" sheetId="30" state="hidden" r:id="rId18"/>
    <sheet name="Foglio1" sheetId="40" state="hidden" r:id="rId19"/>
    <sheet name="Comp." sheetId="42" state="hidden" r:id="rId20"/>
    <sheet name="Foglio2" sheetId="41" state="hidden" r:id="rId21"/>
    <sheet name="Foglio4" sheetId="44" state="hidden" r:id="rId22"/>
  </sheets>
  <externalReferences>
    <externalReference r:id="rId23"/>
    <externalReference r:id="rId24"/>
  </externalReferences>
  <definedNames>
    <definedName name="_xlnm._FilterDatabase" localSheetId="0" hidden="1">'Elenco P.I.'!$A$10:$WYG$36</definedName>
    <definedName name="_xlnm._FilterDatabase" localSheetId="1" hidden="1">'Elenco P.O.'!$R$1:$X$348</definedName>
    <definedName name="_xlnm.Print_Area" localSheetId="4">'10vuota'!$A$2:$AI$108</definedName>
    <definedName name="_xlnm.Print_Area" localSheetId="2">'8vuota'!$A$2:$AI$108</definedName>
    <definedName name="_xlnm.Print_Area" localSheetId="3">'9vuota'!$A$2:$AI$108</definedName>
    <definedName name="_xlnm.Print_Area" localSheetId="1">'Elenco P.O.'!$A$1:$R$11</definedName>
    <definedName name="Comportamenti">[1]Comportamenti!$A$2:$A$10</definedName>
    <definedName name="Valore">[1]Comportamenti!$B$2:$B$10</definedName>
  </definedNames>
  <calcPr calcId="162913"/>
</workbook>
</file>

<file path=xl/calcChain.xml><?xml version="1.0" encoding="utf-8"?>
<calcChain xmlns="http://schemas.openxmlformats.org/spreadsheetml/2006/main">
  <c r="B4" i="1" l="1"/>
  <c r="B19" i="28"/>
  <c r="G42" i="28" l="1"/>
  <c r="M42" i="28" s="1"/>
  <c r="G43" i="28"/>
  <c r="I43" i="28" s="1"/>
  <c r="G44" i="28"/>
  <c r="K44" i="28" s="1"/>
  <c r="G45" i="28"/>
  <c r="J45" i="28" s="1"/>
  <c r="G46" i="28"/>
  <c r="I46" i="28" s="1"/>
  <c r="G47" i="28"/>
  <c r="L47" i="28" s="1"/>
  <c r="G48" i="28"/>
  <c r="K48" i="28" s="1"/>
  <c r="G49" i="28"/>
  <c r="J49" i="28" s="1"/>
  <c r="G50" i="28"/>
  <c r="M50" i="28" s="1"/>
  <c r="G51" i="28"/>
  <c r="L51" i="28" s="1"/>
  <c r="G52" i="28"/>
  <c r="K52" i="28" s="1"/>
  <c r="G53" i="28"/>
  <c r="J53" i="28" s="1"/>
  <c r="G54" i="28"/>
  <c r="I54" i="28" s="1"/>
  <c r="G55" i="28"/>
  <c r="L55" i="28" s="1"/>
  <c r="G56" i="28"/>
  <c r="K56" i="28" s="1"/>
  <c r="C42" i="28"/>
  <c r="C43" i="28"/>
  <c r="C44" i="28"/>
  <c r="C45" i="28"/>
  <c r="C46" i="28"/>
  <c r="C47" i="28"/>
  <c r="C48" i="28"/>
  <c r="C49" i="28"/>
  <c r="C50" i="28"/>
  <c r="C51" i="28"/>
  <c r="C52" i="28"/>
  <c r="C53" i="28"/>
  <c r="C54" i="28"/>
  <c r="C55" i="28"/>
  <c r="C56" i="28"/>
  <c r="B50" i="28"/>
  <c r="B51" i="28"/>
  <c r="B52" i="28"/>
  <c r="B53" i="28"/>
  <c r="B54" i="28"/>
  <c r="B55" i="28"/>
  <c r="B56" i="28"/>
  <c r="B42" i="28"/>
  <c r="B43" i="28"/>
  <c r="B44" i="28"/>
  <c r="B45" i="28"/>
  <c r="B46" i="28"/>
  <c r="B47" i="28"/>
  <c r="B48" i="28"/>
  <c r="B49" i="28"/>
  <c r="M56" i="28" l="1"/>
  <c r="J55" i="28"/>
  <c r="J48" i="28"/>
  <c r="I56" i="28"/>
  <c r="M55" i="28"/>
  <c r="K51" i="28"/>
  <c r="J51" i="28"/>
  <c r="L49" i="28"/>
  <c r="M44" i="28"/>
  <c r="K43" i="28"/>
  <c r="M49" i="28"/>
  <c r="I53" i="28"/>
  <c r="I48" i="28"/>
  <c r="M52" i="28"/>
  <c r="I45" i="28"/>
  <c r="J56" i="28"/>
  <c r="I51" i="28"/>
  <c r="J43" i="28"/>
  <c r="K55" i="28"/>
  <c r="M53" i="28"/>
  <c r="J52" i="28"/>
  <c r="L50" i="28"/>
  <c r="I49" i="28"/>
  <c r="K47" i="28"/>
  <c r="M45" i="28"/>
  <c r="J44" i="28"/>
  <c r="L42" i="28"/>
  <c r="L53" i="28"/>
  <c r="I52" i="28"/>
  <c r="K50" i="28"/>
  <c r="M48" i="28"/>
  <c r="J47" i="28"/>
  <c r="L45" i="28"/>
  <c r="I44" i="28"/>
  <c r="K42" i="28"/>
  <c r="L54" i="28"/>
  <c r="L46" i="28"/>
  <c r="K46" i="28"/>
  <c r="L56" i="28"/>
  <c r="I55" i="28"/>
  <c r="K53" i="28"/>
  <c r="M51" i="28"/>
  <c r="J50" i="28"/>
  <c r="L48" i="28"/>
  <c r="I47" i="28"/>
  <c r="K45" i="28"/>
  <c r="M43" i="28"/>
  <c r="J42" i="28"/>
  <c r="M54" i="28"/>
  <c r="I50" i="28"/>
  <c r="M46" i="28"/>
  <c r="L43" i="28"/>
  <c r="I42" i="28"/>
  <c r="K54" i="28"/>
  <c r="J54" i="28"/>
  <c r="L52" i="28"/>
  <c r="K49" i="28"/>
  <c r="M47" i="28"/>
  <c r="J46" i="28"/>
  <c r="L44" i="28"/>
  <c r="C19" i="12"/>
  <c r="C18" i="12"/>
  <c r="B72" i="28"/>
  <c r="C22" i="12"/>
  <c r="C34" i="28"/>
  <c r="C23" i="12" s="1"/>
  <c r="C35" i="28"/>
  <c r="C24" i="12" s="1"/>
  <c r="C36" i="28"/>
  <c r="C25" i="12" s="1"/>
  <c r="C37" i="28"/>
  <c r="C26" i="12" s="1"/>
  <c r="C38" i="28"/>
  <c r="C27" i="12" s="1"/>
  <c r="C39" i="28"/>
  <c r="C28" i="12" s="1"/>
  <c r="C40" i="28"/>
  <c r="C29" i="12" s="1"/>
  <c r="C41" i="28"/>
  <c r="C30" i="12" s="1"/>
  <c r="B22" i="12"/>
  <c r="B34" i="28"/>
  <c r="B23" i="12" s="1"/>
  <c r="B35" i="28"/>
  <c r="B24" i="12" s="1"/>
  <c r="B36" i="28"/>
  <c r="B25" i="12" s="1"/>
  <c r="B37" i="28"/>
  <c r="B26" i="12" s="1"/>
  <c r="B38" i="28"/>
  <c r="B27" i="12" s="1"/>
  <c r="B39" i="28"/>
  <c r="B28" i="12" s="1"/>
  <c r="B40" i="28"/>
  <c r="B29" i="12" s="1"/>
  <c r="B41" i="28"/>
  <c r="B30" i="12" s="1"/>
  <c r="C33" i="28"/>
  <c r="B33" i="28"/>
  <c r="B21" i="12" s="1"/>
  <c r="C65" i="28" l="1"/>
  <c r="C66" i="28"/>
  <c r="C67" i="28"/>
  <c r="C68" i="28"/>
  <c r="C69" i="28"/>
  <c r="C70" i="28"/>
  <c r="C71" i="28"/>
  <c r="C64" i="28"/>
  <c r="B65" i="28"/>
  <c r="B66" i="28"/>
  <c r="B67" i="28"/>
  <c r="B68" i="28"/>
  <c r="B69" i="28"/>
  <c r="B70" i="28"/>
  <c r="B71" i="28"/>
  <c r="B64" i="28"/>
  <c r="C3" i="12" l="1"/>
  <c r="C2" i="12"/>
  <c r="C40" i="38"/>
  <c r="J39" i="38"/>
  <c r="I39" i="38"/>
  <c r="H39" i="38"/>
  <c r="G39" i="38"/>
  <c r="F39" i="38"/>
  <c r="D39" i="38"/>
  <c r="J38" i="38"/>
  <c r="I38" i="38"/>
  <c r="H38" i="38"/>
  <c r="G38" i="38"/>
  <c r="F38" i="38"/>
  <c r="D38" i="38"/>
  <c r="J37" i="38"/>
  <c r="I37" i="38"/>
  <c r="H37" i="38"/>
  <c r="G37" i="38"/>
  <c r="F37" i="38"/>
  <c r="D37" i="38"/>
  <c r="J36" i="38"/>
  <c r="I36" i="38"/>
  <c r="H36" i="38"/>
  <c r="G36" i="38"/>
  <c r="F36" i="38"/>
  <c r="D36" i="38"/>
  <c r="J35" i="38"/>
  <c r="I35" i="38"/>
  <c r="H35" i="38"/>
  <c r="G35" i="38"/>
  <c r="F35" i="38"/>
  <c r="D35" i="38"/>
  <c r="J34" i="38"/>
  <c r="I34" i="38"/>
  <c r="H34" i="38"/>
  <c r="G34" i="38"/>
  <c r="F34" i="38"/>
  <c r="D34" i="38"/>
  <c r="J33" i="38"/>
  <c r="I33" i="38"/>
  <c r="H33" i="38"/>
  <c r="G33" i="38"/>
  <c r="F33" i="38"/>
  <c r="D33" i="38"/>
  <c r="J31" i="38"/>
  <c r="I31" i="38"/>
  <c r="H31" i="38"/>
  <c r="G31" i="38"/>
  <c r="F31" i="38"/>
  <c r="D31" i="38"/>
  <c r="J30" i="38"/>
  <c r="I30" i="38"/>
  <c r="H30" i="38"/>
  <c r="G30" i="38"/>
  <c r="F30" i="38"/>
  <c r="D30" i="38"/>
  <c r="J29" i="38"/>
  <c r="I29" i="38"/>
  <c r="H29" i="38"/>
  <c r="G29" i="38"/>
  <c r="F29" i="38"/>
  <c r="D29" i="38"/>
  <c r="J28" i="38"/>
  <c r="I28" i="38"/>
  <c r="H28" i="38"/>
  <c r="G28" i="38"/>
  <c r="F28" i="38"/>
  <c r="D28" i="38"/>
  <c r="J27" i="38"/>
  <c r="I27" i="38"/>
  <c r="H27" i="38"/>
  <c r="G27" i="38"/>
  <c r="F27" i="38"/>
  <c r="D27" i="38"/>
  <c r="J26" i="38"/>
  <c r="I26" i="38"/>
  <c r="H26" i="38"/>
  <c r="G26" i="38"/>
  <c r="F26" i="38"/>
  <c r="D26" i="38"/>
  <c r="J25" i="38"/>
  <c r="I25" i="38"/>
  <c r="H25" i="38"/>
  <c r="G25" i="38"/>
  <c r="F25" i="38"/>
  <c r="D25" i="38"/>
  <c r="J24" i="38"/>
  <c r="J40" i="38" s="1"/>
  <c r="I24" i="38"/>
  <c r="H24" i="38"/>
  <c r="G24" i="38"/>
  <c r="G40" i="38" s="1"/>
  <c r="F24" i="38"/>
  <c r="D24" i="38"/>
  <c r="C21" i="38"/>
  <c r="J20" i="38"/>
  <c r="I20" i="38"/>
  <c r="H20" i="38"/>
  <c r="G20" i="38"/>
  <c r="F20" i="38"/>
  <c r="D20" i="38"/>
  <c r="A20" i="38"/>
  <c r="J19" i="38"/>
  <c r="I19" i="38"/>
  <c r="H19" i="38"/>
  <c r="G19" i="38"/>
  <c r="F19" i="38"/>
  <c r="D19" i="38"/>
  <c r="A19" i="38"/>
  <c r="J18" i="38"/>
  <c r="I18" i="38"/>
  <c r="H18" i="38"/>
  <c r="G18" i="38"/>
  <c r="F18" i="38"/>
  <c r="D18" i="38"/>
  <c r="A18" i="38"/>
  <c r="J17" i="38"/>
  <c r="I17" i="38"/>
  <c r="H17" i="38"/>
  <c r="G17" i="38"/>
  <c r="F17" i="38"/>
  <c r="D17" i="38"/>
  <c r="J16" i="38"/>
  <c r="I16" i="38"/>
  <c r="H16" i="38"/>
  <c r="G16" i="38"/>
  <c r="F16" i="38"/>
  <c r="D16" i="38"/>
  <c r="J15" i="38"/>
  <c r="I15" i="38"/>
  <c r="H15" i="38"/>
  <c r="G15" i="38"/>
  <c r="F15" i="38"/>
  <c r="D15" i="38"/>
  <c r="J14" i="38"/>
  <c r="I14" i="38"/>
  <c r="H14" i="38"/>
  <c r="G14" i="38"/>
  <c r="F14" i="38"/>
  <c r="D14" i="38"/>
  <c r="J13" i="38"/>
  <c r="I13" i="38"/>
  <c r="H13" i="38"/>
  <c r="G13" i="38"/>
  <c r="F13" i="38"/>
  <c r="D13" i="38"/>
  <c r="J12" i="38"/>
  <c r="I12" i="38"/>
  <c r="H12" i="38"/>
  <c r="G12" i="38"/>
  <c r="F12" i="38"/>
  <c r="D12" i="38"/>
  <c r="J11" i="38"/>
  <c r="I11" i="38"/>
  <c r="H11" i="38"/>
  <c r="G11" i="38"/>
  <c r="F11" i="38"/>
  <c r="D11" i="38"/>
  <c r="B2" i="38"/>
  <c r="A1" i="38"/>
  <c r="C40" i="37"/>
  <c r="J39" i="37"/>
  <c r="I39" i="37"/>
  <c r="H39" i="37"/>
  <c r="G39" i="37"/>
  <c r="F39" i="37"/>
  <c r="D39" i="37"/>
  <c r="J38" i="37"/>
  <c r="I38" i="37"/>
  <c r="H38" i="37"/>
  <c r="G38" i="37"/>
  <c r="F38" i="37"/>
  <c r="D38" i="37"/>
  <c r="J37" i="37"/>
  <c r="I37" i="37"/>
  <c r="H37" i="37"/>
  <c r="G37" i="37"/>
  <c r="F37" i="37"/>
  <c r="D37" i="37"/>
  <c r="J36" i="37"/>
  <c r="I36" i="37"/>
  <c r="H36" i="37"/>
  <c r="G36" i="37"/>
  <c r="F36" i="37"/>
  <c r="D36" i="37"/>
  <c r="J35" i="37"/>
  <c r="I35" i="37"/>
  <c r="H35" i="37"/>
  <c r="G35" i="37"/>
  <c r="F35" i="37"/>
  <c r="D35" i="37"/>
  <c r="J34" i="37"/>
  <c r="I34" i="37"/>
  <c r="H34" i="37"/>
  <c r="G34" i="37"/>
  <c r="F34" i="37"/>
  <c r="D34" i="37"/>
  <c r="J33" i="37"/>
  <c r="I33" i="37"/>
  <c r="H33" i="37"/>
  <c r="G33" i="37"/>
  <c r="F33" i="37"/>
  <c r="D33" i="37"/>
  <c r="J31" i="37"/>
  <c r="I31" i="37"/>
  <c r="H31" i="37"/>
  <c r="G31" i="37"/>
  <c r="F31" i="37"/>
  <c r="D31" i="37"/>
  <c r="J30" i="37"/>
  <c r="I30" i="37"/>
  <c r="H30" i="37"/>
  <c r="G30" i="37"/>
  <c r="F30" i="37"/>
  <c r="D30" i="37"/>
  <c r="J29" i="37"/>
  <c r="I29" i="37"/>
  <c r="H29" i="37"/>
  <c r="G29" i="37"/>
  <c r="F29" i="37"/>
  <c r="D29" i="37"/>
  <c r="J28" i="37"/>
  <c r="I28" i="37"/>
  <c r="H28" i="37"/>
  <c r="G28" i="37"/>
  <c r="F28" i="37"/>
  <c r="D28" i="37"/>
  <c r="J27" i="37"/>
  <c r="I27" i="37"/>
  <c r="H27" i="37"/>
  <c r="G27" i="37"/>
  <c r="F27" i="37"/>
  <c r="D27" i="37"/>
  <c r="J26" i="37"/>
  <c r="I26" i="37"/>
  <c r="H26" i="37"/>
  <c r="G26" i="37"/>
  <c r="F26" i="37"/>
  <c r="D26" i="37"/>
  <c r="J25" i="37"/>
  <c r="I25" i="37"/>
  <c r="I40" i="37" s="1"/>
  <c r="H25" i="37"/>
  <c r="G25" i="37"/>
  <c r="F25" i="37"/>
  <c r="D25" i="37"/>
  <c r="J24" i="37"/>
  <c r="I24" i="37"/>
  <c r="H24" i="37"/>
  <c r="H40" i="37" s="1"/>
  <c r="G24" i="37"/>
  <c r="G40" i="37" s="1"/>
  <c r="F24" i="37"/>
  <c r="D24" i="37"/>
  <c r="C21" i="37"/>
  <c r="B21" i="37" s="1"/>
  <c r="J20" i="37"/>
  <c r="I20" i="37"/>
  <c r="H20" i="37"/>
  <c r="G20" i="37"/>
  <c r="F20" i="37"/>
  <c r="D20" i="37"/>
  <c r="A20" i="37"/>
  <c r="J19" i="37"/>
  <c r="I19" i="37"/>
  <c r="H19" i="37"/>
  <c r="G19" i="37"/>
  <c r="F19" i="37"/>
  <c r="D19" i="37"/>
  <c r="A19" i="37"/>
  <c r="J18" i="37"/>
  <c r="I18" i="37"/>
  <c r="H18" i="37"/>
  <c r="G18" i="37"/>
  <c r="F18" i="37"/>
  <c r="D18" i="37"/>
  <c r="A18" i="37"/>
  <c r="J17" i="37"/>
  <c r="I17" i="37"/>
  <c r="H17" i="37"/>
  <c r="G17" i="37"/>
  <c r="F17" i="37"/>
  <c r="D17" i="37"/>
  <c r="J16" i="37"/>
  <c r="I16" i="37"/>
  <c r="H16" i="37"/>
  <c r="G16" i="37"/>
  <c r="F16" i="37"/>
  <c r="D16" i="37"/>
  <c r="J15" i="37"/>
  <c r="I15" i="37"/>
  <c r="H15" i="37"/>
  <c r="G15" i="37"/>
  <c r="F15" i="37"/>
  <c r="D15" i="37"/>
  <c r="J14" i="37"/>
  <c r="I14" i="37"/>
  <c r="H14" i="37"/>
  <c r="G14" i="37"/>
  <c r="F14" i="37"/>
  <c r="D14" i="37"/>
  <c r="J13" i="37"/>
  <c r="I13" i="37"/>
  <c r="H13" i="37"/>
  <c r="G13" i="37"/>
  <c r="F13" i="37"/>
  <c r="D13" i="37"/>
  <c r="J12" i="37"/>
  <c r="J21" i="37" s="1"/>
  <c r="I12" i="37"/>
  <c r="H12" i="37"/>
  <c r="G12" i="37"/>
  <c r="F12" i="37"/>
  <c r="D12" i="37"/>
  <c r="J11" i="37"/>
  <c r="I11" i="37"/>
  <c r="H11" i="37"/>
  <c r="G11" i="37"/>
  <c r="G21" i="37" s="1"/>
  <c r="F11" i="37"/>
  <c r="D11" i="37"/>
  <c r="B2" i="37"/>
  <c r="A1" i="37"/>
  <c r="C40" i="36"/>
  <c r="J39" i="36"/>
  <c r="I39" i="36"/>
  <c r="H39" i="36"/>
  <c r="G39" i="36"/>
  <c r="F39" i="36"/>
  <c r="D39" i="36"/>
  <c r="J38" i="36"/>
  <c r="I38" i="36"/>
  <c r="H38" i="36"/>
  <c r="G38" i="36"/>
  <c r="F38" i="36"/>
  <c r="D38" i="36"/>
  <c r="J37" i="36"/>
  <c r="I37" i="36"/>
  <c r="H37" i="36"/>
  <c r="G37" i="36"/>
  <c r="F37" i="36"/>
  <c r="D37" i="36"/>
  <c r="J36" i="36"/>
  <c r="I36" i="36"/>
  <c r="H36" i="36"/>
  <c r="G36" i="36"/>
  <c r="F36" i="36"/>
  <c r="D36" i="36"/>
  <c r="J35" i="36"/>
  <c r="I35" i="36"/>
  <c r="H35" i="36"/>
  <c r="G35" i="36"/>
  <c r="F35" i="36"/>
  <c r="D35" i="36"/>
  <c r="J34" i="36"/>
  <c r="I34" i="36"/>
  <c r="H34" i="36"/>
  <c r="G34" i="36"/>
  <c r="F34" i="36"/>
  <c r="D34" i="36"/>
  <c r="J33" i="36"/>
  <c r="I33" i="36"/>
  <c r="H33" i="36"/>
  <c r="G33" i="36"/>
  <c r="F33" i="36"/>
  <c r="D33" i="36"/>
  <c r="J31" i="36"/>
  <c r="I31" i="36"/>
  <c r="H31" i="36"/>
  <c r="G31" i="36"/>
  <c r="F31" i="36"/>
  <c r="D31" i="36"/>
  <c r="J30" i="36"/>
  <c r="I30" i="36"/>
  <c r="H30" i="36"/>
  <c r="G30" i="36"/>
  <c r="F30" i="36"/>
  <c r="D30" i="36"/>
  <c r="J29" i="36"/>
  <c r="I29" i="36"/>
  <c r="H29" i="36"/>
  <c r="G29" i="36"/>
  <c r="F29" i="36"/>
  <c r="D29" i="36"/>
  <c r="J28" i="36"/>
  <c r="I28" i="36"/>
  <c r="H28" i="36"/>
  <c r="G28" i="36"/>
  <c r="F28" i="36"/>
  <c r="D28" i="36"/>
  <c r="J27" i="36"/>
  <c r="I27" i="36"/>
  <c r="H27" i="36"/>
  <c r="G27" i="36"/>
  <c r="F27" i="36"/>
  <c r="D27" i="36"/>
  <c r="J26" i="36"/>
  <c r="I26" i="36"/>
  <c r="H26" i="36"/>
  <c r="G26" i="36"/>
  <c r="F26" i="36"/>
  <c r="D26" i="36"/>
  <c r="J25" i="36"/>
  <c r="I25" i="36"/>
  <c r="H25" i="36"/>
  <c r="G25" i="36"/>
  <c r="F25" i="36"/>
  <c r="D25" i="36"/>
  <c r="J24" i="36"/>
  <c r="I24" i="36"/>
  <c r="I40" i="36" s="1"/>
  <c r="H24" i="36"/>
  <c r="H40" i="36" s="1"/>
  <c r="G24" i="36"/>
  <c r="F24" i="36"/>
  <c r="D24" i="36"/>
  <c r="C21" i="36"/>
  <c r="B21" i="36" s="1"/>
  <c r="J20" i="36"/>
  <c r="I20" i="36"/>
  <c r="H20" i="36"/>
  <c r="G20" i="36"/>
  <c r="F20" i="36"/>
  <c r="D20" i="36"/>
  <c r="A20" i="36"/>
  <c r="J19" i="36"/>
  <c r="I19" i="36"/>
  <c r="H19" i="36"/>
  <c r="G19" i="36"/>
  <c r="F19" i="36"/>
  <c r="D19" i="36"/>
  <c r="A19" i="36"/>
  <c r="J18" i="36"/>
  <c r="I18" i="36"/>
  <c r="H18" i="36"/>
  <c r="G18" i="36"/>
  <c r="F18" i="36"/>
  <c r="D18" i="36"/>
  <c r="A18" i="36"/>
  <c r="J17" i="36"/>
  <c r="I17" i="36"/>
  <c r="H17" i="36"/>
  <c r="G17" i="36"/>
  <c r="F17" i="36"/>
  <c r="D17" i="36"/>
  <c r="J16" i="36"/>
  <c r="I16" i="36"/>
  <c r="H16" i="36"/>
  <c r="G16" i="36"/>
  <c r="F16" i="36"/>
  <c r="D16" i="36"/>
  <c r="J15" i="36"/>
  <c r="I15" i="36"/>
  <c r="H15" i="36"/>
  <c r="G15" i="36"/>
  <c r="F15" i="36"/>
  <c r="D15" i="36"/>
  <c r="J14" i="36"/>
  <c r="I14" i="36"/>
  <c r="H14" i="36"/>
  <c r="G14" i="36"/>
  <c r="F14" i="36"/>
  <c r="D14" i="36"/>
  <c r="J13" i="36"/>
  <c r="I13" i="36"/>
  <c r="H13" i="36"/>
  <c r="G13" i="36"/>
  <c r="F13" i="36"/>
  <c r="D13" i="36"/>
  <c r="J12" i="36"/>
  <c r="I12" i="36"/>
  <c r="H12" i="36"/>
  <c r="G12" i="36"/>
  <c r="F12" i="36"/>
  <c r="D12" i="36"/>
  <c r="J11" i="36"/>
  <c r="I11" i="36"/>
  <c r="H11" i="36"/>
  <c r="H21" i="36" s="1"/>
  <c r="G11" i="36"/>
  <c r="F11" i="36"/>
  <c r="D11" i="36"/>
  <c r="B2" i="36"/>
  <c r="A1" i="36"/>
  <c r="C40" i="35"/>
  <c r="B40" i="35"/>
  <c r="J39" i="35"/>
  <c r="I39" i="35"/>
  <c r="H39" i="35"/>
  <c r="G39" i="35"/>
  <c r="F39" i="35"/>
  <c r="D39" i="35"/>
  <c r="J38" i="35"/>
  <c r="I38" i="35"/>
  <c r="H38" i="35"/>
  <c r="G38" i="35"/>
  <c r="F38" i="35"/>
  <c r="D38" i="35"/>
  <c r="J37" i="35"/>
  <c r="I37" i="35"/>
  <c r="H37" i="35"/>
  <c r="G37" i="35"/>
  <c r="F37" i="35"/>
  <c r="D37" i="35"/>
  <c r="J36" i="35"/>
  <c r="I36" i="35"/>
  <c r="H36" i="35"/>
  <c r="G36" i="35"/>
  <c r="F36" i="35"/>
  <c r="D36" i="35"/>
  <c r="J35" i="35"/>
  <c r="I35" i="35"/>
  <c r="H35" i="35"/>
  <c r="G35" i="35"/>
  <c r="F35" i="35"/>
  <c r="D35" i="35"/>
  <c r="J34" i="35"/>
  <c r="I34" i="35"/>
  <c r="H34" i="35"/>
  <c r="G34" i="35"/>
  <c r="F34" i="35"/>
  <c r="D34" i="35"/>
  <c r="J33" i="35"/>
  <c r="I33" i="35"/>
  <c r="H33" i="35"/>
  <c r="G33" i="35"/>
  <c r="F33" i="35"/>
  <c r="D33" i="35"/>
  <c r="J31" i="35"/>
  <c r="I31" i="35"/>
  <c r="H31" i="35"/>
  <c r="G31" i="35"/>
  <c r="F31" i="35"/>
  <c r="D31" i="35"/>
  <c r="J30" i="35"/>
  <c r="I30" i="35"/>
  <c r="H30" i="35"/>
  <c r="G30" i="35"/>
  <c r="F30" i="35"/>
  <c r="D30" i="35"/>
  <c r="J29" i="35"/>
  <c r="I29" i="35"/>
  <c r="H29" i="35"/>
  <c r="G29" i="35"/>
  <c r="F29" i="35"/>
  <c r="D29" i="35"/>
  <c r="J28" i="35"/>
  <c r="I28" i="35"/>
  <c r="H28" i="35"/>
  <c r="G28" i="35"/>
  <c r="F28" i="35"/>
  <c r="D28" i="35"/>
  <c r="J27" i="35"/>
  <c r="I27" i="35"/>
  <c r="H27" i="35"/>
  <c r="G27" i="35"/>
  <c r="F27" i="35"/>
  <c r="D27" i="35"/>
  <c r="J26" i="35"/>
  <c r="I26" i="35"/>
  <c r="H26" i="35"/>
  <c r="G26" i="35"/>
  <c r="F26" i="35"/>
  <c r="D26" i="35"/>
  <c r="J25" i="35"/>
  <c r="I25" i="35"/>
  <c r="H25" i="35"/>
  <c r="G25" i="35"/>
  <c r="F25" i="35"/>
  <c r="D25" i="35"/>
  <c r="J24" i="35"/>
  <c r="J40" i="35" s="1"/>
  <c r="I24" i="35"/>
  <c r="H24" i="35"/>
  <c r="G24" i="35"/>
  <c r="G40" i="35" s="1"/>
  <c r="F24" i="35"/>
  <c r="D24" i="35"/>
  <c r="C21" i="35"/>
  <c r="J20" i="35"/>
  <c r="I20" i="35"/>
  <c r="H20" i="35"/>
  <c r="G20" i="35"/>
  <c r="F20" i="35"/>
  <c r="D20" i="35"/>
  <c r="A20" i="35"/>
  <c r="J19" i="35"/>
  <c r="I19" i="35"/>
  <c r="H19" i="35"/>
  <c r="G19" i="35"/>
  <c r="F19" i="35"/>
  <c r="D19" i="35"/>
  <c r="A19" i="35"/>
  <c r="J18" i="35"/>
  <c r="I18" i="35"/>
  <c r="H18" i="35"/>
  <c r="G18" i="35"/>
  <c r="F18" i="35"/>
  <c r="D18" i="35"/>
  <c r="A18" i="35"/>
  <c r="J17" i="35"/>
  <c r="I17" i="35"/>
  <c r="H17" i="35"/>
  <c r="G17" i="35"/>
  <c r="F17" i="35"/>
  <c r="D17" i="35"/>
  <c r="J16" i="35"/>
  <c r="I16" i="35"/>
  <c r="H16" i="35"/>
  <c r="G16" i="35"/>
  <c r="F16" i="35"/>
  <c r="D16" i="35"/>
  <c r="J15" i="35"/>
  <c r="I15" i="35"/>
  <c r="H15" i="35"/>
  <c r="G15" i="35"/>
  <c r="F15" i="35"/>
  <c r="D15" i="35"/>
  <c r="J14" i="35"/>
  <c r="I14" i="35"/>
  <c r="H14" i="35"/>
  <c r="G14" i="35"/>
  <c r="F14" i="35"/>
  <c r="D14" i="35"/>
  <c r="J13" i="35"/>
  <c r="I13" i="35"/>
  <c r="H13" i="35"/>
  <c r="G13" i="35"/>
  <c r="F13" i="35"/>
  <c r="D13" i="35"/>
  <c r="J12" i="35"/>
  <c r="I12" i="35"/>
  <c r="H12" i="35"/>
  <c r="G12" i="35"/>
  <c r="F12" i="35"/>
  <c r="D12" i="35"/>
  <c r="J11" i="35"/>
  <c r="J21" i="35" s="1"/>
  <c r="I11" i="35"/>
  <c r="H11" i="35"/>
  <c r="G11" i="35"/>
  <c r="F11" i="35"/>
  <c r="D11" i="35"/>
  <c r="B2" i="35"/>
  <c r="A1" i="35"/>
  <c r="C40" i="34"/>
  <c r="B40" i="34" s="1"/>
  <c r="J39" i="34"/>
  <c r="I39" i="34"/>
  <c r="H39" i="34"/>
  <c r="G39" i="34"/>
  <c r="F39" i="34"/>
  <c r="D39" i="34"/>
  <c r="J38" i="34"/>
  <c r="I38" i="34"/>
  <c r="H38" i="34"/>
  <c r="G38" i="34"/>
  <c r="F38" i="34"/>
  <c r="D38" i="34"/>
  <c r="J37" i="34"/>
  <c r="I37" i="34"/>
  <c r="H37" i="34"/>
  <c r="G37" i="34"/>
  <c r="F37" i="34"/>
  <c r="D37" i="34"/>
  <c r="J36" i="34"/>
  <c r="I36" i="34"/>
  <c r="H36" i="34"/>
  <c r="G36" i="34"/>
  <c r="F36" i="34"/>
  <c r="D36" i="34"/>
  <c r="J35" i="34"/>
  <c r="I35" i="34"/>
  <c r="H35" i="34"/>
  <c r="G35" i="34"/>
  <c r="F35" i="34"/>
  <c r="D35" i="34"/>
  <c r="J34" i="34"/>
  <c r="I34" i="34"/>
  <c r="H34" i="34"/>
  <c r="G34" i="34"/>
  <c r="F34" i="34"/>
  <c r="D34" i="34"/>
  <c r="J33" i="34"/>
  <c r="I33" i="34"/>
  <c r="H33" i="34"/>
  <c r="G33" i="34"/>
  <c r="F33" i="34"/>
  <c r="D33" i="34"/>
  <c r="J31" i="34"/>
  <c r="I31" i="34"/>
  <c r="H31" i="34"/>
  <c r="G31" i="34"/>
  <c r="F31" i="34"/>
  <c r="D31" i="34"/>
  <c r="J30" i="34"/>
  <c r="I30" i="34"/>
  <c r="H30" i="34"/>
  <c r="G30" i="34"/>
  <c r="F30" i="34"/>
  <c r="D30" i="34"/>
  <c r="J29" i="34"/>
  <c r="I29" i="34"/>
  <c r="H29" i="34"/>
  <c r="G29" i="34"/>
  <c r="F29" i="34"/>
  <c r="D29" i="34"/>
  <c r="J28" i="34"/>
  <c r="I28" i="34"/>
  <c r="H28" i="34"/>
  <c r="G28" i="34"/>
  <c r="F28" i="34"/>
  <c r="D28" i="34"/>
  <c r="J27" i="34"/>
  <c r="I27" i="34"/>
  <c r="H27" i="34"/>
  <c r="G27" i="34"/>
  <c r="F27" i="34"/>
  <c r="D27" i="34"/>
  <c r="J26" i="34"/>
  <c r="I26" i="34"/>
  <c r="H26" i="34"/>
  <c r="G26" i="34"/>
  <c r="F26" i="34"/>
  <c r="D26" i="34"/>
  <c r="J25" i="34"/>
  <c r="I25" i="34"/>
  <c r="H25" i="34"/>
  <c r="G25" i="34"/>
  <c r="F25" i="34"/>
  <c r="D25" i="34"/>
  <c r="J24" i="34"/>
  <c r="I24" i="34"/>
  <c r="H24" i="34"/>
  <c r="G24" i="34"/>
  <c r="F24" i="34"/>
  <c r="D24" i="34"/>
  <c r="C21" i="34"/>
  <c r="B21" i="34" s="1"/>
  <c r="J20" i="34"/>
  <c r="I20" i="34"/>
  <c r="H20" i="34"/>
  <c r="G20" i="34"/>
  <c r="F20" i="34"/>
  <c r="D20" i="34"/>
  <c r="A20" i="34"/>
  <c r="J19" i="34"/>
  <c r="I19" i="34"/>
  <c r="H19" i="34"/>
  <c r="G19" i="34"/>
  <c r="F19" i="34"/>
  <c r="D19" i="34"/>
  <c r="A19" i="34"/>
  <c r="J18" i="34"/>
  <c r="I18" i="34"/>
  <c r="H18" i="34"/>
  <c r="G18" i="34"/>
  <c r="F18" i="34"/>
  <c r="D18" i="34"/>
  <c r="A18" i="34"/>
  <c r="J17" i="34"/>
  <c r="I17" i="34"/>
  <c r="H17" i="34"/>
  <c r="G17" i="34"/>
  <c r="F17" i="34"/>
  <c r="D17" i="34"/>
  <c r="J16" i="34"/>
  <c r="I16" i="34"/>
  <c r="H16" i="34"/>
  <c r="G16" i="34"/>
  <c r="F16" i="34"/>
  <c r="D16" i="34"/>
  <c r="J15" i="34"/>
  <c r="I15" i="34"/>
  <c r="H15" i="34"/>
  <c r="G15" i="34"/>
  <c r="F15" i="34"/>
  <c r="D15" i="34"/>
  <c r="J14" i="34"/>
  <c r="I14" i="34"/>
  <c r="H14" i="34"/>
  <c r="G14" i="34"/>
  <c r="F14" i="34"/>
  <c r="D14" i="34"/>
  <c r="J13" i="34"/>
  <c r="I13" i="34"/>
  <c r="H13" i="34"/>
  <c r="G13" i="34"/>
  <c r="F13" i="34"/>
  <c r="D13" i="34"/>
  <c r="J12" i="34"/>
  <c r="I12" i="34"/>
  <c r="H12" i="34"/>
  <c r="G12" i="34"/>
  <c r="F12" i="34"/>
  <c r="D12" i="34"/>
  <c r="J11" i="34"/>
  <c r="I11" i="34"/>
  <c r="H11" i="34"/>
  <c r="H21" i="34" s="1"/>
  <c r="G11" i="34"/>
  <c r="F11" i="34"/>
  <c r="D11" i="34"/>
  <c r="B2" i="34"/>
  <c r="A1" i="34"/>
  <c r="C40" i="26"/>
  <c r="B40" i="26" s="1"/>
  <c r="J39" i="26"/>
  <c r="I39" i="26"/>
  <c r="H39" i="26"/>
  <c r="G39" i="26"/>
  <c r="F39" i="26"/>
  <c r="D39" i="26"/>
  <c r="J38" i="26"/>
  <c r="I38" i="26"/>
  <c r="H38" i="26"/>
  <c r="G38" i="26"/>
  <c r="F38" i="26"/>
  <c r="D38" i="26"/>
  <c r="J37" i="26"/>
  <c r="I37" i="26"/>
  <c r="H37" i="26"/>
  <c r="G37" i="26"/>
  <c r="F37" i="26"/>
  <c r="D37" i="26"/>
  <c r="J36" i="26"/>
  <c r="I36" i="26"/>
  <c r="H36" i="26"/>
  <c r="G36" i="26"/>
  <c r="F36" i="26"/>
  <c r="D36" i="26"/>
  <c r="J35" i="26"/>
  <c r="I35" i="26"/>
  <c r="H35" i="26"/>
  <c r="G35" i="26"/>
  <c r="F35" i="26"/>
  <c r="D35" i="26"/>
  <c r="J34" i="26"/>
  <c r="I34" i="26"/>
  <c r="H34" i="26"/>
  <c r="G34" i="26"/>
  <c r="F34" i="26"/>
  <c r="D34" i="26"/>
  <c r="J33" i="26"/>
  <c r="I33" i="26"/>
  <c r="H33" i="26"/>
  <c r="G33" i="26"/>
  <c r="F33" i="26"/>
  <c r="D33" i="26"/>
  <c r="J31" i="26"/>
  <c r="I31" i="26"/>
  <c r="H31" i="26"/>
  <c r="G31" i="26"/>
  <c r="F31" i="26"/>
  <c r="D31" i="26"/>
  <c r="J30" i="26"/>
  <c r="I30" i="26"/>
  <c r="H30" i="26"/>
  <c r="G30" i="26"/>
  <c r="F30" i="26"/>
  <c r="D30" i="26"/>
  <c r="J29" i="26"/>
  <c r="I29" i="26"/>
  <c r="H29" i="26"/>
  <c r="G29" i="26"/>
  <c r="F29" i="26"/>
  <c r="D29" i="26"/>
  <c r="J28" i="26"/>
  <c r="I28" i="26"/>
  <c r="H28" i="26"/>
  <c r="G28" i="26"/>
  <c r="F28" i="26"/>
  <c r="D28" i="26"/>
  <c r="J27" i="26"/>
  <c r="I27" i="26"/>
  <c r="H27" i="26"/>
  <c r="G27" i="26"/>
  <c r="F27" i="26"/>
  <c r="D27" i="26"/>
  <c r="J26" i="26"/>
  <c r="I26" i="26"/>
  <c r="H26" i="26"/>
  <c r="G26" i="26"/>
  <c r="F26" i="26"/>
  <c r="D26" i="26"/>
  <c r="J25" i="26"/>
  <c r="I25" i="26"/>
  <c r="H25" i="26"/>
  <c r="G25" i="26"/>
  <c r="F25" i="26"/>
  <c r="D25" i="26"/>
  <c r="J24" i="26"/>
  <c r="J40" i="26" s="1"/>
  <c r="I24" i="26"/>
  <c r="H24" i="26"/>
  <c r="G24" i="26"/>
  <c r="F24" i="26"/>
  <c r="D24" i="26"/>
  <c r="C21" i="26"/>
  <c r="J20" i="26"/>
  <c r="I20" i="26"/>
  <c r="H20" i="26"/>
  <c r="G20" i="26"/>
  <c r="F20" i="26"/>
  <c r="D20" i="26"/>
  <c r="A20" i="26"/>
  <c r="J19" i="26"/>
  <c r="I19" i="26"/>
  <c r="H19" i="26"/>
  <c r="G19" i="26"/>
  <c r="F19" i="26"/>
  <c r="D19" i="26"/>
  <c r="A19" i="26"/>
  <c r="J18" i="26"/>
  <c r="I18" i="26"/>
  <c r="H18" i="26"/>
  <c r="G18" i="26"/>
  <c r="F18" i="26"/>
  <c r="D18" i="26"/>
  <c r="A18" i="26"/>
  <c r="J17" i="26"/>
  <c r="I17" i="26"/>
  <c r="H17" i="26"/>
  <c r="G17" i="26"/>
  <c r="F17" i="26"/>
  <c r="D17" i="26"/>
  <c r="J16" i="26"/>
  <c r="I16" i="26"/>
  <c r="H16" i="26"/>
  <c r="G16" i="26"/>
  <c r="F16" i="26"/>
  <c r="D16" i="26"/>
  <c r="J15" i="26"/>
  <c r="I15" i="26"/>
  <c r="H15" i="26"/>
  <c r="G15" i="26"/>
  <c r="F15" i="26"/>
  <c r="D15" i="26"/>
  <c r="J14" i="26"/>
  <c r="I14" i="26"/>
  <c r="H14" i="26"/>
  <c r="G14" i="26"/>
  <c r="F14" i="26"/>
  <c r="D14" i="26"/>
  <c r="J13" i="26"/>
  <c r="I13" i="26"/>
  <c r="H13" i="26"/>
  <c r="G13" i="26"/>
  <c r="F13" i="26"/>
  <c r="D13" i="26"/>
  <c r="J12" i="26"/>
  <c r="I12" i="26"/>
  <c r="H12" i="26"/>
  <c r="G12" i="26"/>
  <c r="F12" i="26"/>
  <c r="D12" i="26"/>
  <c r="J11" i="26"/>
  <c r="I11" i="26"/>
  <c r="H11" i="26"/>
  <c r="G11" i="26"/>
  <c r="F11" i="26"/>
  <c r="D11" i="26"/>
  <c r="B2" i="26"/>
  <c r="A1" i="26"/>
  <c r="C40" i="25"/>
  <c r="J39" i="25"/>
  <c r="I39" i="25"/>
  <c r="H39" i="25"/>
  <c r="G39" i="25"/>
  <c r="F39" i="25"/>
  <c r="D39" i="25"/>
  <c r="J38" i="25"/>
  <c r="I38" i="25"/>
  <c r="H38" i="25"/>
  <c r="G38" i="25"/>
  <c r="F38" i="25"/>
  <c r="D38" i="25"/>
  <c r="J37" i="25"/>
  <c r="I37" i="25"/>
  <c r="H37" i="25"/>
  <c r="G37" i="25"/>
  <c r="F37" i="25"/>
  <c r="D37" i="25"/>
  <c r="J36" i="25"/>
  <c r="I36" i="25"/>
  <c r="H36" i="25"/>
  <c r="G36" i="25"/>
  <c r="F36" i="25"/>
  <c r="D36" i="25"/>
  <c r="J35" i="25"/>
  <c r="I35" i="25"/>
  <c r="H35" i="25"/>
  <c r="G35" i="25"/>
  <c r="F35" i="25"/>
  <c r="D35" i="25"/>
  <c r="J34" i="25"/>
  <c r="I34" i="25"/>
  <c r="H34" i="25"/>
  <c r="G34" i="25"/>
  <c r="F34" i="25"/>
  <c r="D34" i="25"/>
  <c r="J33" i="25"/>
  <c r="I33" i="25"/>
  <c r="H33" i="25"/>
  <c r="G33" i="25"/>
  <c r="F33" i="25"/>
  <c r="D33" i="25"/>
  <c r="J31" i="25"/>
  <c r="I31" i="25"/>
  <c r="H31" i="25"/>
  <c r="G31" i="25"/>
  <c r="F31" i="25"/>
  <c r="D31" i="25"/>
  <c r="J30" i="25"/>
  <c r="I30" i="25"/>
  <c r="H30" i="25"/>
  <c r="G30" i="25"/>
  <c r="F30" i="25"/>
  <c r="D30" i="25"/>
  <c r="J29" i="25"/>
  <c r="I29" i="25"/>
  <c r="H29" i="25"/>
  <c r="G29" i="25"/>
  <c r="F29" i="25"/>
  <c r="D29" i="25"/>
  <c r="J28" i="25"/>
  <c r="I28" i="25"/>
  <c r="H28" i="25"/>
  <c r="G28" i="25"/>
  <c r="F28" i="25"/>
  <c r="D28" i="25"/>
  <c r="J27" i="25"/>
  <c r="I27" i="25"/>
  <c r="H27" i="25"/>
  <c r="G27" i="25"/>
  <c r="F27" i="25"/>
  <c r="D27" i="25"/>
  <c r="J26" i="25"/>
  <c r="I26" i="25"/>
  <c r="H26" i="25"/>
  <c r="G26" i="25"/>
  <c r="F26" i="25"/>
  <c r="D26" i="25"/>
  <c r="J25" i="25"/>
  <c r="I25" i="25"/>
  <c r="I40" i="25" s="1"/>
  <c r="H25" i="25"/>
  <c r="G25" i="25"/>
  <c r="F25" i="25"/>
  <c r="D25" i="25"/>
  <c r="J24" i="25"/>
  <c r="J40" i="25" s="1"/>
  <c r="I24" i="25"/>
  <c r="H24" i="25"/>
  <c r="H40" i="25" s="1"/>
  <c r="G24" i="25"/>
  <c r="G40" i="25" s="1"/>
  <c r="F24" i="25"/>
  <c r="D24" i="25"/>
  <c r="C21" i="25"/>
  <c r="J20" i="25"/>
  <c r="I20" i="25"/>
  <c r="H20" i="25"/>
  <c r="G20" i="25"/>
  <c r="F20" i="25"/>
  <c r="D20" i="25"/>
  <c r="A20" i="25"/>
  <c r="J19" i="25"/>
  <c r="I19" i="25"/>
  <c r="H19" i="25"/>
  <c r="G19" i="25"/>
  <c r="F19" i="25"/>
  <c r="D19" i="25"/>
  <c r="A19" i="25"/>
  <c r="J18" i="25"/>
  <c r="I18" i="25"/>
  <c r="H18" i="25"/>
  <c r="G18" i="25"/>
  <c r="F18" i="25"/>
  <c r="D18" i="25"/>
  <c r="A18" i="25"/>
  <c r="J17" i="25"/>
  <c r="I17" i="25"/>
  <c r="H17" i="25"/>
  <c r="G17" i="25"/>
  <c r="F17" i="25"/>
  <c r="D17" i="25"/>
  <c r="J16" i="25"/>
  <c r="I16" i="25"/>
  <c r="H16" i="25"/>
  <c r="G16" i="25"/>
  <c r="F16" i="25"/>
  <c r="D16" i="25"/>
  <c r="J15" i="25"/>
  <c r="I15" i="25"/>
  <c r="H15" i="25"/>
  <c r="G15" i="25"/>
  <c r="F15" i="25"/>
  <c r="D15" i="25"/>
  <c r="J14" i="25"/>
  <c r="I14" i="25"/>
  <c r="H14" i="25"/>
  <c r="G14" i="25"/>
  <c r="F14" i="25"/>
  <c r="D14" i="25"/>
  <c r="J13" i="25"/>
  <c r="I13" i="25"/>
  <c r="H13" i="25"/>
  <c r="G13" i="25"/>
  <c r="F13" i="25"/>
  <c r="D13" i="25"/>
  <c r="J12" i="25"/>
  <c r="I12" i="25"/>
  <c r="I21" i="25" s="1"/>
  <c r="H12" i="25"/>
  <c r="G12" i="25"/>
  <c r="F12" i="25"/>
  <c r="D12" i="25"/>
  <c r="J11" i="25"/>
  <c r="I11" i="25"/>
  <c r="H11" i="25"/>
  <c r="G11" i="25"/>
  <c r="G21" i="25" s="1"/>
  <c r="F11" i="25"/>
  <c r="D11" i="25"/>
  <c r="B2" i="25"/>
  <c r="A1" i="25"/>
  <c r="C40" i="24"/>
  <c r="B40" i="24" s="1"/>
  <c r="J39" i="24"/>
  <c r="I39" i="24"/>
  <c r="H39" i="24"/>
  <c r="G39" i="24"/>
  <c r="F39" i="24"/>
  <c r="D39" i="24"/>
  <c r="J38" i="24"/>
  <c r="I38" i="24"/>
  <c r="H38" i="24"/>
  <c r="G38" i="24"/>
  <c r="F38" i="24"/>
  <c r="D38" i="24"/>
  <c r="J37" i="24"/>
  <c r="I37" i="24"/>
  <c r="H37" i="24"/>
  <c r="G37" i="24"/>
  <c r="F37" i="24"/>
  <c r="D37" i="24"/>
  <c r="J36" i="24"/>
  <c r="I36" i="24"/>
  <c r="H36" i="24"/>
  <c r="G36" i="24"/>
  <c r="F36" i="24"/>
  <c r="D36" i="24"/>
  <c r="J35" i="24"/>
  <c r="I35" i="24"/>
  <c r="H35" i="24"/>
  <c r="G35" i="24"/>
  <c r="F35" i="24"/>
  <c r="D35" i="24"/>
  <c r="J34" i="24"/>
  <c r="I34" i="24"/>
  <c r="H34" i="24"/>
  <c r="G34" i="24"/>
  <c r="F34" i="24"/>
  <c r="D34" i="24"/>
  <c r="J33" i="24"/>
  <c r="I33" i="24"/>
  <c r="H33" i="24"/>
  <c r="G33" i="24"/>
  <c r="F33" i="24"/>
  <c r="D33" i="24"/>
  <c r="J31" i="24"/>
  <c r="I31" i="24"/>
  <c r="H31" i="24"/>
  <c r="G31" i="24"/>
  <c r="F31" i="24"/>
  <c r="D31" i="24"/>
  <c r="J30" i="24"/>
  <c r="I30" i="24"/>
  <c r="H30" i="24"/>
  <c r="G30" i="24"/>
  <c r="F30" i="24"/>
  <c r="D30" i="24"/>
  <c r="J29" i="24"/>
  <c r="I29" i="24"/>
  <c r="H29" i="24"/>
  <c r="G29" i="24"/>
  <c r="F29" i="24"/>
  <c r="D29" i="24"/>
  <c r="J28" i="24"/>
  <c r="I28" i="24"/>
  <c r="H28" i="24"/>
  <c r="G28" i="24"/>
  <c r="F28" i="24"/>
  <c r="D28" i="24"/>
  <c r="J27" i="24"/>
  <c r="I27" i="24"/>
  <c r="H27" i="24"/>
  <c r="G27" i="24"/>
  <c r="F27" i="24"/>
  <c r="D27" i="24"/>
  <c r="J26" i="24"/>
  <c r="I26" i="24"/>
  <c r="H26" i="24"/>
  <c r="G26" i="24"/>
  <c r="F26" i="24"/>
  <c r="D26" i="24"/>
  <c r="J25" i="24"/>
  <c r="I25" i="24"/>
  <c r="H25" i="24"/>
  <c r="G25" i="24"/>
  <c r="F25" i="24"/>
  <c r="D25" i="24"/>
  <c r="J24" i="24"/>
  <c r="J40" i="24" s="1"/>
  <c r="I24" i="24"/>
  <c r="I40" i="24" s="1"/>
  <c r="H24" i="24"/>
  <c r="H40" i="24" s="1"/>
  <c r="G24" i="24"/>
  <c r="F24" i="24"/>
  <c r="D24" i="24"/>
  <c r="C21" i="24"/>
  <c r="J20" i="24"/>
  <c r="I20" i="24"/>
  <c r="H20" i="24"/>
  <c r="G20" i="24"/>
  <c r="F20" i="24"/>
  <c r="D20" i="24"/>
  <c r="A20" i="24"/>
  <c r="J19" i="24"/>
  <c r="I19" i="24"/>
  <c r="H19" i="24"/>
  <c r="G19" i="24"/>
  <c r="F19" i="24"/>
  <c r="D19" i="24"/>
  <c r="A19" i="24"/>
  <c r="J18" i="24"/>
  <c r="I18" i="24"/>
  <c r="H18" i="24"/>
  <c r="G18" i="24"/>
  <c r="F18" i="24"/>
  <c r="D18" i="24"/>
  <c r="A18" i="24"/>
  <c r="J17" i="24"/>
  <c r="I17" i="24"/>
  <c r="H17" i="24"/>
  <c r="G17" i="24"/>
  <c r="F17" i="24"/>
  <c r="D17" i="24"/>
  <c r="J16" i="24"/>
  <c r="I16" i="24"/>
  <c r="H16" i="24"/>
  <c r="G16" i="24"/>
  <c r="F16" i="24"/>
  <c r="D16" i="24"/>
  <c r="J15" i="24"/>
  <c r="I15" i="24"/>
  <c r="H15" i="24"/>
  <c r="G15" i="24"/>
  <c r="F15" i="24"/>
  <c r="D15" i="24"/>
  <c r="J14" i="24"/>
  <c r="I14" i="24"/>
  <c r="H14" i="24"/>
  <c r="G14" i="24"/>
  <c r="F14" i="24"/>
  <c r="D14" i="24"/>
  <c r="J13" i="24"/>
  <c r="I13" i="24"/>
  <c r="H13" i="24"/>
  <c r="G13" i="24"/>
  <c r="F13" i="24"/>
  <c r="D13" i="24"/>
  <c r="J12" i="24"/>
  <c r="I12" i="24"/>
  <c r="H12" i="24"/>
  <c r="G12" i="24"/>
  <c r="F12" i="24"/>
  <c r="D12" i="24"/>
  <c r="J11" i="24"/>
  <c r="I11" i="24"/>
  <c r="I21" i="24" s="1"/>
  <c r="H11" i="24"/>
  <c r="G11" i="24"/>
  <c r="F11" i="24"/>
  <c r="D11" i="24"/>
  <c r="B2" i="24"/>
  <c r="A1" i="24"/>
  <c r="C40" i="23"/>
  <c r="B40" i="23"/>
  <c r="J39" i="23"/>
  <c r="I39" i="23"/>
  <c r="H39" i="23"/>
  <c r="G39" i="23"/>
  <c r="F39" i="23"/>
  <c r="D39" i="23"/>
  <c r="J38" i="23"/>
  <c r="I38" i="23"/>
  <c r="H38" i="23"/>
  <c r="G38" i="23"/>
  <c r="F38" i="23"/>
  <c r="D38" i="23"/>
  <c r="J37" i="23"/>
  <c r="I37" i="23"/>
  <c r="H37" i="23"/>
  <c r="G37" i="23"/>
  <c r="F37" i="23"/>
  <c r="D37" i="23"/>
  <c r="J36" i="23"/>
  <c r="I36" i="23"/>
  <c r="H36" i="23"/>
  <c r="G36" i="23"/>
  <c r="F36" i="23"/>
  <c r="D36" i="23"/>
  <c r="J35" i="23"/>
  <c r="I35" i="23"/>
  <c r="H35" i="23"/>
  <c r="G35" i="23"/>
  <c r="F35" i="23"/>
  <c r="D35" i="23"/>
  <c r="J34" i="23"/>
  <c r="I34" i="23"/>
  <c r="H34" i="23"/>
  <c r="G34" i="23"/>
  <c r="F34" i="23"/>
  <c r="D34" i="23"/>
  <c r="J33" i="23"/>
  <c r="I33" i="23"/>
  <c r="H33" i="23"/>
  <c r="G33" i="23"/>
  <c r="F33" i="23"/>
  <c r="D33" i="23"/>
  <c r="J31" i="23"/>
  <c r="I31" i="23"/>
  <c r="H31" i="23"/>
  <c r="G31" i="23"/>
  <c r="F31" i="23"/>
  <c r="D31" i="23"/>
  <c r="J30" i="23"/>
  <c r="I30" i="23"/>
  <c r="H30" i="23"/>
  <c r="G30" i="23"/>
  <c r="F30" i="23"/>
  <c r="D30" i="23"/>
  <c r="J29" i="23"/>
  <c r="I29" i="23"/>
  <c r="H29" i="23"/>
  <c r="G29" i="23"/>
  <c r="F29" i="23"/>
  <c r="D29" i="23"/>
  <c r="J28" i="23"/>
  <c r="I28" i="23"/>
  <c r="H28" i="23"/>
  <c r="G28" i="23"/>
  <c r="F28" i="23"/>
  <c r="D28" i="23"/>
  <c r="J27" i="23"/>
  <c r="I27" i="23"/>
  <c r="H27" i="23"/>
  <c r="G27" i="23"/>
  <c r="F27" i="23"/>
  <c r="D27" i="23"/>
  <c r="J26" i="23"/>
  <c r="I26" i="23"/>
  <c r="H26" i="23"/>
  <c r="G26" i="23"/>
  <c r="F26" i="23"/>
  <c r="D26" i="23"/>
  <c r="J25" i="23"/>
  <c r="I25" i="23"/>
  <c r="H25" i="23"/>
  <c r="G25" i="23"/>
  <c r="F25" i="23"/>
  <c r="D25" i="23"/>
  <c r="J24" i="23"/>
  <c r="J40" i="23" s="1"/>
  <c r="I24" i="23"/>
  <c r="H24" i="23"/>
  <c r="G24" i="23"/>
  <c r="G40" i="23" s="1"/>
  <c r="F24" i="23"/>
  <c r="D24" i="23"/>
  <c r="C21" i="23"/>
  <c r="J20" i="23"/>
  <c r="I20" i="23"/>
  <c r="H20" i="23"/>
  <c r="G20" i="23"/>
  <c r="F20" i="23"/>
  <c r="D20" i="23"/>
  <c r="A20" i="23"/>
  <c r="J19" i="23"/>
  <c r="I19" i="23"/>
  <c r="H19" i="23"/>
  <c r="G19" i="23"/>
  <c r="F19" i="23"/>
  <c r="D19" i="23"/>
  <c r="A19" i="23"/>
  <c r="J18" i="23"/>
  <c r="I18" i="23"/>
  <c r="H18" i="23"/>
  <c r="G18" i="23"/>
  <c r="F18" i="23"/>
  <c r="D18" i="23"/>
  <c r="A18" i="23"/>
  <c r="J17" i="23"/>
  <c r="I17" i="23"/>
  <c r="H17" i="23"/>
  <c r="G17" i="23"/>
  <c r="F17" i="23"/>
  <c r="D17" i="23"/>
  <c r="J16" i="23"/>
  <c r="I16" i="23"/>
  <c r="H16" i="23"/>
  <c r="G16" i="23"/>
  <c r="F16" i="23"/>
  <c r="D16" i="23"/>
  <c r="J15" i="23"/>
  <c r="I15" i="23"/>
  <c r="H15" i="23"/>
  <c r="G15" i="23"/>
  <c r="F15" i="23"/>
  <c r="D15" i="23"/>
  <c r="J14" i="23"/>
  <c r="I14" i="23"/>
  <c r="H14" i="23"/>
  <c r="G14" i="23"/>
  <c r="F14" i="23"/>
  <c r="D14" i="23"/>
  <c r="J13" i="23"/>
  <c r="I13" i="23"/>
  <c r="H13" i="23"/>
  <c r="G13" i="23"/>
  <c r="F13" i="23"/>
  <c r="D13" i="23"/>
  <c r="J12" i="23"/>
  <c r="I12" i="23"/>
  <c r="H12" i="23"/>
  <c r="G12" i="23"/>
  <c r="F12" i="23"/>
  <c r="D12" i="23"/>
  <c r="J11" i="23"/>
  <c r="I11" i="23"/>
  <c r="H11" i="23"/>
  <c r="G11" i="23"/>
  <c r="G21" i="23" s="1"/>
  <c r="F11" i="23"/>
  <c r="D11" i="23"/>
  <c r="B2" i="23"/>
  <c r="A1" i="23"/>
  <c r="A1" i="22"/>
  <c r="B2" i="22"/>
  <c r="C6" i="28"/>
  <c r="C5" i="28"/>
  <c r="B2" i="1"/>
  <c r="J21" i="38" l="1"/>
  <c r="H40" i="23"/>
  <c r="J21" i="24"/>
  <c r="H21" i="25"/>
  <c r="E21" i="25" s="1"/>
  <c r="G21" i="26"/>
  <c r="G40" i="26"/>
  <c r="I21" i="34"/>
  <c r="I40" i="34"/>
  <c r="G21" i="35"/>
  <c r="I21" i="36"/>
  <c r="H21" i="37"/>
  <c r="G21" i="38"/>
  <c r="C42" i="38" s="1"/>
  <c r="D42" i="38" s="1"/>
  <c r="I21" i="38"/>
  <c r="J21" i="26"/>
  <c r="H21" i="23"/>
  <c r="I21" i="23"/>
  <c r="C42" i="23" s="1"/>
  <c r="I40" i="23"/>
  <c r="G21" i="24"/>
  <c r="G40" i="24"/>
  <c r="H21" i="26"/>
  <c r="E21" i="26" s="1"/>
  <c r="H40" i="26"/>
  <c r="J21" i="34"/>
  <c r="J40" i="34"/>
  <c r="H21" i="35"/>
  <c r="C42" i="35" s="1"/>
  <c r="H40" i="35"/>
  <c r="J21" i="36"/>
  <c r="J40" i="36"/>
  <c r="I21" i="37"/>
  <c r="E21" i="37" s="1"/>
  <c r="H21" i="38"/>
  <c r="H40" i="38"/>
  <c r="H40" i="34"/>
  <c r="E40" i="34" s="1"/>
  <c r="J21" i="23"/>
  <c r="H21" i="24"/>
  <c r="J21" i="25"/>
  <c r="I21" i="26"/>
  <c r="I40" i="26"/>
  <c r="G21" i="34"/>
  <c r="G40" i="34"/>
  <c r="I21" i="35"/>
  <c r="I40" i="35"/>
  <c r="G21" i="36"/>
  <c r="G40" i="36"/>
  <c r="E40" i="36" s="1"/>
  <c r="J40" i="37"/>
  <c r="E40" i="37" s="1"/>
  <c r="I40" i="38"/>
  <c r="E40" i="38" s="1"/>
  <c r="C44" i="38"/>
  <c r="H43" i="38"/>
  <c r="B21" i="38"/>
  <c r="B40" i="38"/>
  <c r="C42" i="37"/>
  <c r="B40" i="37"/>
  <c r="C44" i="36"/>
  <c r="E21" i="36"/>
  <c r="C42" i="36"/>
  <c r="B40" i="36"/>
  <c r="C44" i="35"/>
  <c r="E40" i="35"/>
  <c r="B21" i="35"/>
  <c r="C44" i="34"/>
  <c r="C42" i="34"/>
  <c r="E21" i="34"/>
  <c r="C44" i="26"/>
  <c r="E40" i="26"/>
  <c r="B21" i="26"/>
  <c r="E40" i="25"/>
  <c r="C44" i="25"/>
  <c r="B21" i="25"/>
  <c r="B40" i="25"/>
  <c r="C44" i="24"/>
  <c r="E40" i="24"/>
  <c r="C42" i="24"/>
  <c r="E21" i="24"/>
  <c r="B21" i="24"/>
  <c r="E40" i="23"/>
  <c r="C44" i="23"/>
  <c r="E21" i="23"/>
  <c r="B21" i="23"/>
  <c r="C42" i="26" l="1"/>
  <c r="C42" i="25"/>
  <c r="E21" i="35"/>
  <c r="C44" i="37"/>
  <c r="H43" i="37" s="1"/>
  <c r="E21" i="38"/>
  <c r="D42" i="37"/>
  <c r="H43" i="36"/>
  <c r="D42" i="36"/>
  <c r="H43" i="35"/>
  <c r="D42" i="35"/>
  <c r="D42" i="34"/>
  <c r="H43" i="34"/>
  <c r="D42" i="26"/>
  <c r="H43" i="26"/>
  <c r="H43" i="24"/>
  <c r="D42" i="24"/>
  <c r="D42" i="23"/>
  <c r="H43" i="23"/>
  <c r="B20" i="12"/>
  <c r="B18" i="28"/>
  <c r="B19" i="12" s="1"/>
  <c r="B17" i="28"/>
  <c r="B18" i="12" s="1"/>
  <c r="B17" i="12"/>
  <c r="B16" i="12"/>
  <c r="B15" i="12"/>
  <c r="B16" i="28"/>
  <c r="H43" i="25" l="1"/>
  <c r="D42" i="25"/>
  <c r="A13" i="37"/>
  <c r="A13" i="23"/>
  <c r="A13" i="35"/>
  <c r="A13" i="26"/>
  <c r="A13" i="38"/>
  <c r="A13" i="36"/>
  <c r="A13" i="24"/>
  <c r="A13" i="34"/>
  <c r="A13" i="25"/>
  <c r="A14" i="34"/>
  <c r="A14" i="37"/>
  <c r="A14" i="35"/>
  <c r="A14" i="23"/>
  <c r="A14" i="26"/>
  <c r="A14" i="24"/>
  <c r="A14" i="38"/>
  <c r="A14" i="36"/>
  <c r="A14" i="25"/>
  <c r="A15" i="34"/>
  <c r="A15" i="25"/>
  <c r="A15" i="37"/>
  <c r="A15" i="35"/>
  <c r="A15" i="23"/>
  <c r="A15" i="26"/>
  <c r="A15" i="38"/>
  <c r="A15" i="36"/>
  <c r="A15" i="24"/>
  <c r="A16" i="38"/>
  <c r="A16" i="36"/>
  <c r="A16" i="34"/>
  <c r="A16" i="25"/>
  <c r="A16" i="37"/>
  <c r="A16" i="23"/>
  <c r="A16" i="35"/>
  <c r="A16" i="26"/>
  <c r="A16" i="24"/>
  <c r="A17" i="38"/>
  <c r="A17" i="36"/>
  <c r="A17" i="24"/>
  <c r="A17" i="34"/>
  <c r="A17" i="25"/>
  <c r="A17" i="37"/>
  <c r="A17" i="23"/>
  <c r="A17" i="35"/>
  <c r="A17" i="26"/>
  <c r="A11" i="35"/>
  <c r="A11" i="23"/>
  <c r="A11" i="26"/>
  <c r="A11" i="38"/>
  <c r="A11" i="36"/>
  <c r="A11" i="24"/>
  <c r="A11" i="34"/>
  <c r="A11" i="25"/>
  <c r="A11" i="37"/>
  <c r="A12" i="37"/>
  <c r="A12" i="35"/>
  <c r="A12" i="23"/>
  <c r="A12" i="26"/>
  <c r="A12" i="36"/>
  <c r="A12" i="24"/>
  <c r="A12" i="38"/>
  <c r="A12" i="34"/>
  <c r="A12" i="25"/>
  <c r="U34" i="39"/>
  <c r="Z34" i="39" s="1"/>
  <c r="R34" i="39"/>
  <c r="K34" i="39"/>
  <c r="U33" i="39"/>
  <c r="W33" i="39" s="1"/>
  <c r="R33" i="39"/>
  <c r="K33" i="39"/>
  <c r="U32" i="39"/>
  <c r="Z32" i="39" s="1"/>
  <c r="R32" i="39"/>
  <c r="K32" i="39"/>
  <c r="U31" i="39"/>
  <c r="AA31" i="39" s="1"/>
  <c r="R31" i="39"/>
  <c r="K31" i="39"/>
  <c r="U30" i="39"/>
  <c r="Z30" i="39" s="1"/>
  <c r="R30" i="39"/>
  <c r="K30" i="39"/>
  <c r="U29" i="39"/>
  <c r="W29" i="39" s="1"/>
  <c r="R29" i="39"/>
  <c r="K29" i="39"/>
  <c r="U28" i="39"/>
  <c r="Z28" i="39" s="1"/>
  <c r="R28" i="39"/>
  <c r="K28" i="39"/>
  <c r="U27" i="39"/>
  <c r="AA27" i="39" s="1"/>
  <c r="R27" i="39"/>
  <c r="K27" i="39"/>
  <c r="U26" i="39"/>
  <c r="Z26" i="39" s="1"/>
  <c r="R26" i="39"/>
  <c r="K26" i="39"/>
  <c r="U25" i="39"/>
  <c r="AA25" i="39" s="1"/>
  <c r="R25" i="39"/>
  <c r="K25" i="39"/>
  <c r="U24" i="39"/>
  <c r="Z24" i="39" s="1"/>
  <c r="R24" i="39"/>
  <c r="K24" i="39"/>
  <c r="U23" i="39"/>
  <c r="AA23" i="39" s="1"/>
  <c r="R23" i="39"/>
  <c r="K23" i="39"/>
  <c r="U22" i="39"/>
  <c r="Z22" i="39" s="1"/>
  <c r="R22" i="39"/>
  <c r="K22" i="39"/>
  <c r="U21" i="39"/>
  <c r="W21" i="39" s="1"/>
  <c r="R21" i="39"/>
  <c r="K21" i="39"/>
  <c r="U20" i="39"/>
  <c r="Z20" i="39" s="1"/>
  <c r="R20" i="39"/>
  <c r="K20" i="39"/>
  <c r="U19" i="39"/>
  <c r="X19" i="39" s="1"/>
  <c r="R19" i="39"/>
  <c r="K19" i="39"/>
  <c r="U18" i="39"/>
  <c r="Z18" i="39" s="1"/>
  <c r="R18" i="39"/>
  <c r="K18" i="39"/>
  <c r="U17" i="39"/>
  <c r="AA17" i="39" s="1"/>
  <c r="R17" i="39"/>
  <c r="K17" i="39"/>
  <c r="U16" i="39"/>
  <c r="Z16" i="39" s="1"/>
  <c r="R16" i="39"/>
  <c r="K16" i="39"/>
  <c r="U15" i="39"/>
  <c r="AA15" i="39" s="1"/>
  <c r="R15" i="39"/>
  <c r="K15" i="39"/>
  <c r="U14" i="39"/>
  <c r="AA14" i="39" s="1"/>
  <c r="R14" i="39"/>
  <c r="K14" i="39"/>
  <c r="U13" i="39"/>
  <c r="X13" i="39" s="1"/>
  <c r="R13" i="39"/>
  <c r="K13" i="39"/>
  <c r="U12" i="39"/>
  <c r="AA12" i="39" s="1"/>
  <c r="R12" i="39"/>
  <c r="K12" i="39"/>
  <c r="U11" i="39"/>
  <c r="X11" i="39" s="1"/>
  <c r="R11" i="39"/>
  <c r="K11" i="39"/>
  <c r="T34" i="39" l="1"/>
  <c r="E56" i="28" s="1"/>
  <c r="T12" i="39"/>
  <c r="E34" i="28" s="1"/>
  <c r="T16" i="39"/>
  <c r="E38" i="28" s="1"/>
  <c r="T24" i="39"/>
  <c r="E46" i="28" s="1"/>
  <c r="T32" i="39"/>
  <c r="E54" i="28" s="1"/>
  <c r="T13" i="39"/>
  <c r="E35" i="28" s="1"/>
  <c r="T21" i="39"/>
  <c r="E43" i="28" s="1"/>
  <c r="T31" i="39"/>
  <c r="E53" i="28" s="1"/>
  <c r="T29" i="39"/>
  <c r="E51" i="28" s="1"/>
  <c r="T22" i="39"/>
  <c r="E44" i="28" s="1"/>
  <c r="T30" i="39"/>
  <c r="E52" i="28" s="1"/>
  <c r="T15" i="39"/>
  <c r="E37" i="28" s="1"/>
  <c r="T23" i="39"/>
  <c r="E45" i="28" s="1"/>
  <c r="T18" i="39"/>
  <c r="E40" i="28" s="1"/>
  <c r="T14" i="39"/>
  <c r="E36" i="28" s="1"/>
  <c r="T17" i="39"/>
  <c r="E39" i="28" s="1"/>
  <c r="T25" i="39"/>
  <c r="E47" i="28" s="1"/>
  <c r="T33" i="39"/>
  <c r="E55" i="28" s="1"/>
  <c r="T26" i="39"/>
  <c r="E48" i="28" s="1"/>
  <c r="T20" i="39"/>
  <c r="E42" i="28" s="1"/>
  <c r="T28" i="39"/>
  <c r="E50" i="28" s="1"/>
  <c r="T19" i="39"/>
  <c r="E41" i="28" s="1"/>
  <c r="T27" i="39"/>
  <c r="E49" i="28" s="1"/>
  <c r="A26" i="25"/>
  <c r="A26" i="23"/>
  <c r="A26" i="36"/>
  <c r="A26" i="34"/>
  <c r="A26" i="37"/>
  <c r="A26" i="38"/>
  <c r="A26" i="24"/>
  <c r="A26" i="35"/>
  <c r="A26" i="26"/>
  <c r="A31" i="36"/>
  <c r="A31" i="38"/>
  <c r="A31" i="24"/>
  <c r="A31" i="35"/>
  <c r="A31" i="26"/>
  <c r="A31" i="34"/>
  <c r="A31" i="37"/>
  <c r="A31" i="25"/>
  <c r="A31" i="23"/>
  <c r="A29" i="24"/>
  <c r="A29" i="37"/>
  <c r="A29" i="35"/>
  <c r="A29" i="26"/>
  <c r="A29" i="25"/>
  <c r="A29" i="23"/>
  <c r="A29" i="36"/>
  <c r="A29" i="34"/>
  <c r="A29" i="38"/>
  <c r="A28" i="38"/>
  <c r="A28" i="35"/>
  <c r="A28" i="26"/>
  <c r="A28" i="37"/>
  <c r="A28" i="25"/>
  <c r="A28" i="23"/>
  <c r="A28" i="36"/>
  <c r="A28" i="34"/>
  <c r="A28" i="24"/>
  <c r="A30" i="36"/>
  <c r="A30" i="38"/>
  <c r="A30" i="26"/>
  <c r="A30" i="24"/>
  <c r="A30" i="35"/>
  <c r="A30" i="37"/>
  <c r="A30" i="25"/>
  <c r="A30" i="23"/>
  <c r="A30" i="34"/>
  <c r="A27" i="24"/>
  <c r="A27" i="37"/>
  <c r="A27" i="36"/>
  <c r="A27" i="34"/>
  <c r="A27" i="25"/>
  <c r="A27" i="23"/>
  <c r="A27" i="26"/>
  <c r="A27" i="38"/>
  <c r="A27" i="35"/>
  <c r="A25" i="25"/>
  <c r="A25" i="35"/>
  <c r="A25" i="38"/>
  <c r="A25" i="24"/>
  <c r="A25" i="26"/>
  <c r="A25" i="36"/>
  <c r="A25" i="23"/>
  <c r="A25" i="34"/>
  <c r="A25" i="37"/>
  <c r="A24" i="26"/>
  <c r="A24" i="37"/>
  <c r="A24" i="23"/>
  <c r="A24" i="24"/>
  <c r="A24" i="25"/>
  <c r="A24" i="38"/>
  <c r="A24" i="35"/>
  <c r="A24" i="36"/>
  <c r="A24" i="34"/>
  <c r="T11" i="39"/>
  <c r="E33" i="28" s="1"/>
  <c r="S17" i="39"/>
  <c r="S33" i="39"/>
  <c r="AA32" i="39"/>
  <c r="Y34" i="39"/>
  <c r="AA30" i="39"/>
  <c r="AA34" i="39"/>
  <c r="X34" i="39"/>
  <c r="X22" i="39"/>
  <c r="AA20" i="39"/>
  <c r="Y22" i="39"/>
  <c r="S21" i="39"/>
  <c r="AA22" i="39"/>
  <c r="R35" i="39"/>
  <c r="X28" i="39"/>
  <c r="W30" i="39"/>
  <c r="AA28" i="39"/>
  <c r="X30" i="39"/>
  <c r="X32" i="39"/>
  <c r="W34" i="39"/>
  <c r="Z14" i="39"/>
  <c r="Z19" i="39"/>
  <c r="X24" i="39"/>
  <c r="Y16" i="39"/>
  <c r="W18" i="39"/>
  <c r="AA24" i="39"/>
  <c r="X26" i="39"/>
  <c r="AA16" i="39"/>
  <c r="X18" i="39"/>
  <c r="S25" i="39"/>
  <c r="Y26" i="39"/>
  <c r="Z31" i="39"/>
  <c r="Y18" i="39"/>
  <c r="AA26" i="39"/>
  <c r="Z13" i="39"/>
  <c r="Z15" i="39"/>
  <c r="AA18" i="39"/>
  <c r="X20" i="39"/>
  <c r="Z23" i="39"/>
  <c r="Y20" i="39"/>
  <c r="W22" i="39"/>
  <c r="S29" i="39"/>
  <c r="Y30" i="39"/>
  <c r="Z27" i="39"/>
  <c r="Z11" i="39"/>
  <c r="Z12" i="39"/>
  <c r="X16" i="39"/>
  <c r="W26" i="39"/>
  <c r="S24" i="39"/>
  <c r="S32" i="39"/>
  <c r="K35" i="39"/>
  <c r="S12" i="39"/>
  <c r="S13" i="39"/>
  <c r="S14" i="39"/>
  <c r="S15" i="39"/>
  <c r="W16" i="39"/>
  <c r="Y17" i="39"/>
  <c r="S19" i="39"/>
  <c r="W20" i="39"/>
  <c r="Y21" i="39"/>
  <c r="S23" i="39"/>
  <c r="W24" i="39"/>
  <c r="Y25" i="39"/>
  <c r="S27" i="39"/>
  <c r="W28" i="39"/>
  <c r="Y29" i="39"/>
  <c r="S31" i="39"/>
  <c r="W32" i="39"/>
  <c r="Y33" i="39"/>
  <c r="S18" i="39"/>
  <c r="S22" i="39"/>
  <c r="Y24" i="39"/>
  <c r="S26" i="39"/>
  <c r="Y28" i="39"/>
  <c r="S30" i="39"/>
  <c r="Y32" i="39"/>
  <c r="S34" i="39"/>
  <c r="Y11" i="39"/>
  <c r="Y12" i="39"/>
  <c r="Y13" i="39"/>
  <c r="Y14" i="39"/>
  <c r="Y15" i="39"/>
  <c r="Y19" i="39"/>
  <c r="Y23" i="39"/>
  <c r="Y27" i="39"/>
  <c r="Y31" i="39"/>
  <c r="S16" i="39"/>
  <c r="S20" i="39"/>
  <c r="S28" i="39"/>
  <c r="AA11" i="39"/>
  <c r="AA13" i="39"/>
  <c r="W17" i="39"/>
  <c r="AA19" i="39"/>
  <c r="W25" i="39"/>
  <c r="S11" i="39"/>
  <c r="X17" i="39"/>
  <c r="X21" i="39"/>
  <c r="X25" i="39"/>
  <c r="X29" i="39"/>
  <c r="X33" i="39"/>
  <c r="Z25" i="39"/>
  <c r="Z29" i="39"/>
  <c r="Z33" i="39"/>
  <c r="W11" i="39"/>
  <c r="W12" i="39"/>
  <c r="W13" i="39"/>
  <c r="W15" i="39"/>
  <c r="W19" i="39"/>
  <c r="AA29" i="39"/>
  <c r="Z17" i="39"/>
  <c r="Z21" i="39"/>
  <c r="W14" i="39"/>
  <c r="AA21" i="39"/>
  <c r="W23" i="39"/>
  <c r="W27" i="39"/>
  <c r="W31" i="39"/>
  <c r="AA33" i="39"/>
  <c r="X12" i="39"/>
  <c r="X14" i="39"/>
  <c r="X15" i="39"/>
  <c r="X23" i="39"/>
  <c r="X27" i="39"/>
  <c r="X31" i="39"/>
  <c r="Y36" i="39" l="1"/>
  <c r="X36" i="39"/>
  <c r="Z36" i="39"/>
  <c r="S35" i="39"/>
  <c r="E59" i="28" l="1"/>
  <c r="T35" i="39" l="1"/>
  <c r="AA36" i="39"/>
  <c r="AB36" i="39" s="1"/>
  <c r="Y38" i="39" s="1"/>
  <c r="AA19" i="1" l="1"/>
  <c r="AC19" i="1" s="1"/>
  <c r="X19" i="1"/>
  <c r="Q19" i="1"/>
  <c r="AA18" i="1"/>
  <c r="AE18" i="1" s="1"/>
  <c r="X18" i="1"/>
  <c r="Q18" i="1"/>
  <c r="AA17" i="1"/>
  <c r="AG17" i="1" s="1"/>
  <c r="X17" i="1"/>
  <c r="Q17" i="1"/>
  <c r="AA16" i="1"/>
  <c r="AC16" i="1" s="1"/>
  <c r="X16" i="1"/>
  <c r="Q16" i="1"/>
  <c r="AA15" i="1"/>
  <c r="AE15" i="1" s="1"/>
  <c r="X15" i="1"/>
  <c r="Q15" i="1"/>
  <c r="AA14" i="1"/>
  <c r="AC14" i="1" s="1"/>
  <c r="X14" i="1"/>
  <c r="Q14" i="1"/>
  <c r="AA13" i="1"/>
  <c r="AE13" i="1" s="1"/>
  <c r="X13" i="1"/>
  <c r="Q13" i="1"/>
  <c r="AA12" i="1"/>
  <c r="AC12" i="1" s="1"/>
  <c r="X12" i="1"/>
  <c r="Q12" i="1"/>
  <c r="AA11" i="1"/>
  <c r="AG11" i="1" s="1"/>
  <c r="X11" i="1"/>
  <c r="Q11" i="1"/>
  <c r="Z19" i="1" l="1"/>
  <c r="AF12" i="1"/>
  <c r="AG18" i="1"/>
  <c r="Z17" i="1"/>
  <c r="AD19" i="1"/>
  <c r="AE19" i="1"/>
  <c r="AG19" i="1"/>
  <c r="AG15" i="1"/>
  <c r="Z12" i="1"/>
  <c r="Z16" i="1"/>
  <c r="AD12" i="1"/>
  <c r="AD16" i="1"/>
  <c r="AE12" i="1"/>
  <c r="AG13" i="1"/>
  <c r="AE16" i="1"/>
  <c r="Z14" i="1"/>
  <c r="AF16" i="1"/>
  <c r="AG14" i="1"/>
  <c r="AD14" i="1"/>
  <c r="AE14" i="1"/>
  <c r="Y17" i="1"/>
  <c r="AF14" i="1"/>
  <c r="Q20" i="1"/>
  <c r="Z11" i="1"/>
  <c r="E16" i="28" s="1"/>
  <c r="X20" i="1"/>
  <c r="Y16" i="1"/>
  <c r="Y11" i="1"/>
  <c r="AF13" i="1"/>
  <c r="AF18" i="1"/>
  <c r="AC11" i="1"/>
  <c r="AJ14" i="1"/>
  <c r="Z15" i="1"/>
  <c r="AD11" i="1"/>
  <c r="Y14" i="1"/>
  <c r="AC17" i="1"/>
  <c r="Y19" i="1"/>
  <c r="AG12" i="1"/>
  <c r="AF15" i="1"/>
  <c r="AG16" i="1"/>
  <c r="AD17" i="1"/>
  <c r="AJ11" i="1"/>
  <c r="AJ12" i="1"/>
  <c r="Z13" i="1"/>
  <c r="Y18" i="1"/>
  <c r="Z18" i="1"/>
  <c r="AK11" i="1"/>
  <c r="Y12" i="1"/>
  <c r="Y13" i="1"/>
  <c r="Y15" i="1"/>
  <c r="AF19" i="1"/>
  <c r="AE11" i="1"/>
  <c r="AK12" i="1"/>
  <c r="AC13" i="1"/>
  <c r="AK14" i="1"/>
  <c r="AC15" i="1"/>
  <c r="AE17" i="1"/>
  <c r="AC18" i="1"/>
  <c r="AF11" i="1"/>
  <c r="AD13" i="1"/>
  <c r="AD15" i="1"/>
  <c r="AF17" i="1"/>
  <c r="AD18" i="1"/>
  <c r="E19" i="28" l="1"/>
  <c r="E18" i="28"/>
  <c r="E17" i="28"/>
  <c r="AL14" i="1"/>
  <c r="AJ20" i="1"/>
  <c r="AL12" i="1"/>
  <c r="AL11" i="1"/>
  <c r="AK20" i="1"/>
  <c r="AF21" i="1"/>
  <c r="Y20" i="1"/>
  <c r="E28" i="28" l="1"/>
  <c r="AL20" i="1"/>
  <c r="AM12" i="1" s="1"/>
  <c r="AD21" i="1"/>
  <c r="AE21" i="1"/>
  <c r="AM11" i="1" l="1"/>
  <c r="AM14" i="1"/>
  <c r="Z20" i="1"/>
  <c r="AG21" i="1"/>
  <c r="AH21" i="1" s="1"/>
  <c r="AE23" i="1" s="1"/>
  <c r="AM20" i="1" l="1"/>
  <c r="J2" i="30"/>
  <c r="I2" i="30"/>
  <c r="H2" i="30"/>
  <c r="G2" i="30"/>
  <c r="F2" i="30"/>
  <c r="E2" i="30"/>
  <c r="J1" i="30"/>
  <c r="I1" i="30"/>
  <c r="H1" i="30"/>
  <c r="G1" i="30"/>
  <c r="F1" i="30"/>
  <c r="A25" i="22"/>
  <c r="A26" i="22"/>
  <c r="A27" i="22"/>
  <c r="A28" i="22"/>
  <c r="A29" i="22"/>
  <c r="A30" i="22"/>
  <c r="A31" i="22"/>
  <c r="A24" i="22"/>
  <c r="A18" i="22"/>
  <c r="A19" i="22"/>
  <c r="A20" i="22"/>
  <c r="A12" i="22"/>
  <c r="A13" i="22"/>
  <c r="A14" i="22"/>
  <c r="A15" i="22"/>
  <c r="A16" i="22"/>
  <c r="A17" i="22"/>
  <c r="A11" i="22"/>
  <c r="E1" i="30" l="1"/>
  <c r="D1" i="30"/>
  <c r="C1" i="30"/>
  <c r="B1" i="30"/>
  <c r="A1" i="30"/>
  <c r="D2" i="30"/>
  <c r="C2" i="30"/>
  <c r="B2" i="30"/>
  <c r="C21" i="12"/>
  <c r="C20" i="12"/>
  <c r="C15" i="12"/>
  <c r="C16" i="12"/>
  <c r="C17" i="12"/>
  <c r="C14" i="12"/>
  <c r="B14" i="12"/>
  <c r="G82" i="28" l="1"/>
  <c r="K82" i="28" s="1"/>
  <c r="G81" i="28"/>
  <c r="J81" i="28" s="1"/>
  <c r="G80" i="28"/>
  <c r="I80" i="28" s="1"/>
  <c r="G79" i="28"/>
  <c r="L79" i="28" s="1"/>
  <c r="G78" i="28"/>
  <c r="K78" i="28" s="1"/>
  <c r="G77" i="28"/>
  <c r="M77" i="28" s="1"/>
  <c r="G76" i="28"/>
  <c r="M76" i="28" s="1"/>
  <c r="G75" i="28"/>
  <c r="M75" i="28" s="1"/>
  <c r="G74" i="28"/>
  <c r="K74" i="28" s="1"/>
  <c r="G73" i="28"/>
  <c r="J73" i="28" s="1"/>
  <c r="G72" i="28"/>
  <c r="I72" i="28" s="1"/>
  <c r="G71" i="28"/>
  <c r="I71" i="28" s="1"/>
  <c r="G70" i="28"/>
  <c r="K70" i="28" s="1"/>
  <c r="G69" i="28"/>
  <c r="M69" i="28" s="1"/>
  <c r="G68" i="28"/>
  <c r="K68" i="28" s="1"/>
  <c r="G67" i="28"/>
  <c r="I67" i="28" s="1"/>
  <c r="G66" i="28"/>
  <c r="K66" i="28" s="1"/>
  <c r="G65" i="28"/>
  <c r="M65" i="28" s="1"/>
  <c r="G64" i="28"/>
  <c r="K64" i="28" s="1"/>
  <c r="G41" i="28"/>
  <c r="I41" i="28" s="1"/>
  <c r="G40" i="28"/>
  <c r="K40" i="28" s="1"/>
  <c r="G39" i="28"/>
  <c r="M39" i="28" s="1"/>
  <c r="G38" i="28"/>
  <c r="K38" i="28" s="1"/>
  <c r="G37" i="28"/>
  <c r="I37" i="28" s="1"/>
  <c r="G36" i="28"/>
  <c r="K36" i="28" s="1"/>
  <c r="G35" i="28"/>
  <c r="M35" i="28" s="1"/>
  <c r="G34" i="28"/>
  <c r="K34" i="28" s="1"/>
  <c r="G33" i="28"/>
  <c r="K33" i="28" s="1"/>
  <c r="N30" i="28"/>
  <c r="N61" i="28" s="1"/>
  <c r="H30" i="28"/>
  <c r="G30" i="28"/>
  <c r="F30" i="28"/>
  <c r="E30" i="28"/>
  <c r="F24" i="28"/>
  <c r="G25" i="28"/>
  <c r="L25" i="28" s="1"/>
  <c r="G24" i="28"/>
  <c r="K24" i="28" s="1"/>
  <c r="G23" i="28"/>
  <c r="J23" i="28" s="1"/>
  <c r="G22" i="28"/>
  <c r="M22" i="28" s="1"/>
  <c r="P21" i="28"/>
  <c r="G21" i="28"/>
  <c r="M21" i="28" s="1"/>
  <c r="G20" i="28"/>
  <c r="K20" i="28" s="1"/>
  <c r="G19" i="28"/>
  <c r="I19" i="28" s="1"/>
  <c r="G18" i="28"/>
  <c r="I18" i="28" s="1"/>
  <c r="P17" i="28"/>
  <c r="G17" i="28"/>
  <c r="M17" i="28" s="1"/>
  <c r="G16" i="28"/>
  <c r="I16" i="28" s="1"/>
  <c r="J35" i="28" l="1"/>
  <c r="M68" i="28"/>
  <c r="K35" i="28"/>
  <c r="L35" i="28"/>
  <c r="I33" i="28"/>
  <c r="L64" i="28"/>
  <c r="M34" i="28"/>
  <c r="K17" i="28"/>
  <c r="K39" i="28"/>
  <c r="J69" i="28"/>
  <c r="L65" i="28"/>
  <c r="K18" i="28"/>
  <c r="I74" i="28"/>
  <c r="L78" i="28"/>
  <c r="M78" i="28"/>
  <c r="J76" i="28"/>
  <c r="K76" i="28"/>
  <c r="M79" i="28"/>
  <c r="L76" i="28"/>
  <c r="L77" i="28"/>
  <c r="I75" i="28"/>
  <c r="J75" i="28"/>
  <c r="J79" i="28"/>
  <c r="K75" i="28"/>
  <c r="K72" i="28"/>
  <c r="L75" i="28"/>
  <c r="I78" i="28"/>
  <c r="K80" i="28"/>
  <c r="J78" i="28"/>
  <c r="K21" i="28"/>
  <c r="I24" i="28"/>
  <c r="L24" i="28"/>
  <c r="M24" i="28"/>
  <c r="J39" i="28"/>
  <c r="K67" i="28"/>
  <c r="I70" i="28"/>
  <c r="J68" i="28"/>
  <c r="I68" i="28"/>
  <c r="L68" i="28"/>
  <c r="K69" i="28"/>
  <c r="L69" i="28"/>
  <c r="I66" i="28"/>
  <c r="M66" i="28"/>
  <c r="J64" i="28"/>
  <c r="K65" i="28"/>
  <c r="M64" i="28"/>
  <c r="I64" i="28"/>
  <c r="J65" i="28"/>
  <c r="K71" i="28"/>
  <c r="M82" i="28"/>
  <c r="I82" i="28"/>
  <c r="I36" i="28"/>
  <c r="L39" i="28"/>
  <c r="K37" i="28"/>
  <c r="I38" i="28"/>
  <c r="J38" i="28"/>
  <c r="I40" i="28"/>
  <c r="L38" i="28"/>
  <c r="M38" i="28"/>
  <c r="K41" i="28"/>
  <c r="I34" i="28"/>
  <c r="L34" i="28"/>
  <c r="J34" i="28"/>
  <c r="J16" i="28"/>
  <c r="K16" i="28"/>
  <c r="L16" i="28"/>
  <c r="J22" i="28"/>
  <c r="K23" i="28"/>
  <c r="J25" i="28"/>
  <c r="I21" i="28"/>
  <c r="K22" i="28"/>
  <c r="L23" i="28"/>
  <c r="K25" i="28"/>
  <c r="J21" i="28"/>
  <c r="L22" i="28"/>
  <c r="M25" i="28"/>
  <c r="I22" i="28"/>
  <c r="L21" i="28"/>
  <c r="J24" i="28"/>
  <c r="F19" i="28"/>
  <c r="F18" i="28"/>
  <c r="F17" i="28"/>
  <c r="M23" i="28"/>
  <c r="J33" i="28"/>
  <c r="J40" i="28"/>
  <c r="J66" i="28"/>
  <c r="M16" i="28"/>
  <c r="I17" i="28"/>
  <c r="J19" i="28"/>
  <c r="J17" i="28"/>
  <c r="J18" i="28"/>
  <c r="K19" i="28"/>
  <c r="L20" i="28"/>
  <c r="F23" i="28"/>
  <c r="I25" i="28"/>
  <c r="L33" i="28"/>
  <c r="L36" i="28"/>
  <c r="J37" i="28"/>
  <c r="L40" i="28"/>
  <c r="J41" i="28"/>
  <c r="L66" i="28"/>
  <c r="J67" i="28"/>
  <c r="L70" i="28"/>
  <c r="J71" i="28"/>
  <c r="J72" i="28"/>
  <c r="K73" i="28"/>
  <c r="L74" i="28"/>
  <c r="I79" i="28"/>
  <c r="J80" i="28"/>
  <c r="K81" i="28"/>
  <c r="L82" i="28"/>
  <c r="M20" i="28"/>
  <c r="M70" i="28"/>
  <c r="L73" i="28"/>
  <c r="M74" i="28"/>
  <c r="L81" i="28"/>
  <c r="I20" i="28"/>
  <c r="L19" i="28"/>
  <c r="M40" i="28"/>
  <c r="L18" i="28"/>
  <c r="F21" i="28"/>
  <c r="F22" i="28"/>
  <c r="I23" i="28"/>
  <c r="L41" i="28"/>
  <c r="L67" i="28"/>
  <c r="L71" i="28"/>
  <c r="L72" i="28"/>
  <c r="M73" i="28"/>
  <c r="I77" i="28"/>
  <c r="K79" i="28"/>
  <c r="L80" i="28"/>
  <c r="M81" i="28"/>
  <c r="E83" i="28"/>
  <c r="F16" i="28"/>
  <c r="M33" i="28"/>
  <c r="M36" i="28"/>
  <c r="L17" i="28"/>
  <c r="M19" i="28"/>
  <c r="L37" i="28"/>
  <c r="M18" i="28"/>
  <c r="F20" i="28"/>
  <c r="I35" i="28"/>
  <c r="M37" i="28"/>
  <c r="I39" i="28"/>
  <c r="M41" i="28"/>
  <c r="I65" i="28"/>
  <c r="M67" i="28"/>
  <c r="I69" i="28"/>
  <c r="M71" i="28"/>
  <c r="M72" i="28"/>
  <c r="I76" i="28"/>
  <c r="J77" i="28"/>
  <c r="M80" i="28"/>
  <c r="K77" i="28"/>
  <c r="J36" i="28"/>
  <c r="J70" i="28"/>
  <c r="I73" i="28"/>
  <c r="J74" i="28"/>
  <c r="I81" i="28"/>
  <c r="J82" i="28"/>
  <c r="J20" i="28"/>
  <c r="F25" i="28"/>
  <c r="M59" i="28" l="1"/>
  <c r="K59" i="28"/>
  <c r="J59" i="28"/>
  <c r="L59" i="28"/>
  <c r="M28" i="28"/>
  <c r="L28" i="28"/>
  <c r="K28" i="28"/>
  <c r="J28" i="28"/>
  <c r="E84" i="28"/>
  <c r="L84" i="28"/>
  <c r="K84" i="28"/>
  <c r="F28" i="28"/>
  <c r="J84" i="28"/>
  <c r="F33" i="28" l="1"/>
  <c r="F56" i="28"/>
  <c r="F38" i="28"/>
  <c r="F43" i="28"/>
  <c r="F40" i="28"/>
  <c r="F45" i="28"/>
  <c r="F35" i="28"/>
  <c r="F55" i="28"/>
  <c r="F37" i="28"/>
  <c r="F50" i="28"/>
  <c r="F39" i="28"/>
  <c r="F52" i="28"/>
  <c r="F42" i="28"/>
  <c r="F48" i="28"/>
  <c r="F44" i="28"/>
  <c r="F34" i="28"/>
  <c r="F47" i="28"/>
  <c r="F36" i="28"/>
  <c r="F49" i="28"/>
  <c r="F54" i="28"/>
  <c r="F53" i="28"/>
  <c r="F41" i="28"/>
  <c r="F46" i="28"/>
  <c r="F51" i="28"/>
  <c r="F71" i="28"/>
  <c r="F69" i="28"/>
  <c r="F76" i="28"/>
  <c r="F65" i="28"/>
  <c r="F82" i="28"/>
  <c r="F73" i="28"/>
  <c r="F77" i="28"/>
  <c r="F75" i="28"/>
  <c r="F72" i="28"/>
  <c r="F78" i="28"/>
  <c r="F67" i="28"/>
  <c r="F74" i="28"/>
  <c r="F64" i="28"/>
  <c r="F66" i="28"/>
  <c r="F80" i="28"/>
  <c r="F70" i="28"/>
  <c r="F79" i="28"/>
  <c r="F68" i="28"/>
  <c r="F81" i="28"/>
  <c r="N28" i="28"/>
  <c r="I87" i="28" s="1"/>
  <c r="I91" i="28" s="1"/>
  <c r="N59" i="28"/>
  <c r="I94" i="28" s="1"/>
  <c r="M84" i="28" l="1"/>
  <c r="N84" i="28" s="1"/>
  <c r="I96" i="28" s="1"/>
  <c r="K94" i="28" s="1"/>
  <c r="F59" i="28"/>
  <c r="F84" i="28" s="1"/>
  <c r="K87" i="28"/>
  <c r="C40" i="22" l="1"/>
  <c r="J39" i="22"/>
  <c r="I39" i="22"/>
  <c r="H39" i="22"/>
  <c r="G39" i="22"/>
  <c r="F39" i="22"/>
  <c r="D39" i="22"/>
  <c r="J38" i="22"/>
  <c r="I38" i="22"/>
  <c r="H38" i="22"/>
  <c r="G38" i="22"/>
  <c r="F38" i="22"/>
  <c r="D38" i="22"/>
  <c r="J37" i="22"/>
  <c r="I37" i="22"/>
  <c r="H37" i="22"/>
  <c r="G37" i="22"/>
  <c r="F37" i="22"/>
  <c r="D37" i="22"/>
  <c r="J36" i="22"/>
  <c r="I36" i="22"/>
  <c r="H36" i="22"/>
  <c r="G36" i="22"/>
  <c r="F36" i="22"/>
  <c r="D36" i="22"/>
  <c r="J35" i="22"/>
  <c r="I35" i="22"/>
  <c r="H35" i="22"/>
  <c r="G35" i="22"/>
  <c r="F35" i="22"/>
  <c r="D35" i="22"/>
  <c r="J34" i="22"/>
  <c r="I34" i="22"/>
  <c r="H34" i="22"/>
  <c r="G34" i="22"/>
  <c r="F34" i="22"/>
  <c r="D34" i="22"/>
  <c r="J33" i="22"/>
  <c r="I33" i="22"/>
  <c r="H33" i="22"/>
  <c r="G33" i="22"/>
  <c r="F33" i="22"/>
  <c r="D33" i="22"/>
  <c r="J31" i="22"/>
  <c r="I31" i="22"/>
  <c r="H31" i="22"/>
  <c r="G31" i="22"/>
  <c r="F31" i="22"/>
  <c r="D31" i="22"/>
  <c r="J30" i="22"/>
  <c r="I30" i="22"/>
  <c r="H30" i="22"/>
  <c r="G30" i="22"/>
  <c r="F30" i="22"/>
  <c r="D30" i="22"/>
  <c r="J29" i="22"/>
  <c r="I29" i="22"/>
  <c r="H29" i="22"/>
  <c r="G29" i="22"/>
  <c r="F29" i="22"/>
  <c r="D29" i="22"/>
  <c r="J28" i="22"/>
  <c r="I28" i="22"/>
  <c r="H28" i="22"/>
  <c r="G28" i="22"/>
  <c r="F28" i="22"/>
  <c r="D28" i="22"/>
  <c r="J27" i="22"/>
  <c r="I27" i="22"/>
  <c r="H27" i="22"/>
  <c r="G27" i="22"/>
  <c r="F27" i="22"/>
  <c r="D27" i="22"/>
  <c r="J26" i="22"/>
  <c r="I26" i="22"/>
  <c r="H26" i="22"/>
  <c r="G26" i="22"/>
  <c r="F26" i="22"/>
  <c r="D26" i="22"/>
  <c r="J25" i="22"/>
  <c r="I25" i="22"/>
  <c r="H25" i="22"/>
  <c r="G25" i="22"/>
  <c r="F25" i="22"/>
  <c r="D25" i="22"/>
  <c r="J24" i="22"/>
  <c r="I24" i="22"/>
  <c r="H24" i="22"/>
  <c r="H40" i="22" s="1"/>
  <c r="G24" i="22"/>
  <c r="F24" i="22"/>
  <c r="D24" i="22"/>
  <c r="C21" i="22"/>
  <c r="B21" i="22" s="1"/>
  <c r="J20" i="22"/>
  <c r="I20" i="22"/>
  <c r="H20" i="22"/>
  <c r="G20" i="22"/>
  <c r="F20" i="22"/>
  <c r="D20" i="22"/>
  <c r="J19" i="22"/>
  <c r="I19" i="22"/>
  <c r="H19" i="22"/>
  <c r="G19" i="22"/>
  <c r="F19" i="22"/>
  <c r="D19" i="22"/>
  <c r="J18" i="22"/>
  <c r="I18" i="22"/>
  <c r="H18" i="22"/>
  <c r="G18" i="22"/>
  <c r="F18" i="22"/>
  <c r="D18" i="22"/>
  <c r="J17" i="22"/>
  <c r="I17" i="22"/>
  <c r="H17" i="22"/>
  <c r="G17" i="22"/>
  <c r="F17" i="22"/>
  <c r="D17" i="22"/>
  <c r="J16" i="22"/>
  <c r="I16" i="22"/>
  <c r="H16" i="22"/>
  <c r="G16" i="22"/>
  <c r="F16" i="22"/>
  <c r="D16" i="22"/>
  <c r="J15" i="22"/>
  <c r="I15" i="22"/>
  <c r="H15" i="22"/>
  <c r="G15" i="22"/>
  <c r="F15" i="22"/>
  <c r="D15" i="22"/>
  <c r="J14" i="22"/>
  <c r="I14" i="22"/>
  <c r="H14" i="22"/>
  <c r="G14" i="22"/>
  <c r="F14" i="22"/>
  <c r="D14" i="22"/>
  <c r="J13" i="22"/>
  <c r="I13" i="22"/>
  <c r="H13" i="22"/>
  <c r="G13" i="22"/>
  <c r="F13" i="22"/>
  <c r="D13" i="22"/>
  <c r="J12" i="22"/>
  <c r="I12" i="22"/>
  <c r="H12" i="22"/>
  <c r="G12" i="22"/>
  <c r="F12" i="22"/>
  <c r="D12" i="22"/>
  <c r="J11" i="22"/>
  <c r="I11" i="22"/>
  <c r="H11" i="22"/>
  <c r="G11" i="22"/>
  <c r="F11" i="22"/>
  <c r="D11" i="22"/>
  <c r="H21" i="22" l="1"/>
  <c r="I40" i="22"/>
  <c r="J40" i="22"/>
  <c r="G40" i="22"/>
  <c r="C44" i="22" s="1"/>
  <c r="J21" i="22"/>
  <c r="I21" i="22"/>
  <c r="G21" i="22"/>
  <c r="E40" i="22"/>
  <c r="B40" i="22"/>
  <c r="E13" i="21"/>
  <c r="E13" i="20"/>
  <c r="E13" i="19"/>
  <c r="S4" i="19"/>
  <c r="AI3" i="21"/>
  <c r="AI3" i="20"/>
  <c r="AI3" i="19"/>
  <c r="B218" i="21"/>
  <c r="B217" i="21"/>
  <c r="B216" i="21"/>
  <c r="B215" i="21"/>
  <c r="B214" i="21"/>
  <c r="B213" i="21"/>
  <c r="B212" i="21"/>
  <c r="B211" i="21"/>
  <c r="B210" i="21"/>
  <c r="B209" i="21"/>
  <c r="B208" i="21"/>
  <c r="B207" i="21"/>
  <c r="B206" i="21"/>
  <c r="B205" i="21"/>
  <c r="B204" i="21"/>
  <c r="B203" i="21"/>
  <c r="B202" i="21"/>
  <c r="B201" i="21"/>
  <c r="B200" i="21"/>
  <c r="B199" i="21"/>
  <c r="B198" i="21"/>
  <c r="B197" i="21"/>
  <c r="B196" i="21"/>
  <c r="B195" i="21"/>
  <c r="B194" i="21"/>
  <c r="B193" i="21"/>
  <c r="B192" i="21"/>
  <c r="B191" i="21"/>
  <c r="B190" i="21"/>
  <c r="B189" i="21"/>
  <c r="B188" i="21"/>
  <c r="B187" i="21"/>
  <c r="B186" i="21"/>
  <c r="B185" i="21"/>
  <c r="B184" i="21"/>
  <c r="B183" i="21"/>
  <c r="B182" i="21"/>
  <c r="B181" i="21"/>
  <c r="B180" i="21"/>
  <c r="B179" i="21"/>
  <c r="B178" i="21"/>
  <c r="B177" i="21"/>
  <c r="B176" i="21"/>
  <c r="B175" i="21"/>
  <c r="B174" i="21"/>
  <c r="B173" i="21"/>
  <c r="B172" i="21"/>
  <c r="B171" i="21"/>
  <c r="B170" i="21"/>
  <c r="B169" i="21"/>
  <c r="B168" i="21"/>
  <c r="B167" i="21"/>
  <c r="B166" i="21"/>
  <c r="B165" i="21"/>
  <c r="B164" i="21"/>
  <c r="B163" i="21"/>
  <c r="B162" i="21"/>
  <c r="B161" i="21"/>
  <c r="B160" i="21"/>
  <c r="B159" i="21"/>
  <c r="B158" i="21"/>
  <c r="B157" i="21"/>
  <c r="B156" i="21"/>
  <c r="B153" i="21"/>
  <c r="B152" i="21"/>
  <c r="B151" i="21"/>
  <c r="B150" i="21"/>
  <c r="B149" i="21"/>
  <c r="B148" i="21"/>
  <c r="B147" i="21"/>
  <c r="B146" i="21"/>
  <c r="B145" i="21"/>
  <c r="B144" i="21"/>
  <c r="B143" i="21"/>
  <c r="B142" i="21"/>
  <c r="B141" i="21"/>
  <c r="B140" i="21"/>
  <c r="B139" i="21"/>
  <c r="B138" i="21"/>
  <c r="B137" i="21"/>
  <c r="B136" i="21"/>
  <c r="B135" i="21"/>
  <c r="B134" i="21"/>
  <c r="B133" i="21"/>
  <c r="B132" i="21"/>
  <c r="B131" i="21"/>
  <c r="AF35" i="21"/>
  <c r="X30" i="21"/>
  <c r="J63" i="21" s="1"/>
  <c r="S4" i="21"/>
  <c r="B218" i="20"/>
  <c r="B217" i="20"/>
  <c r="B216" i="20"/>
  <c r="B215" i="20"/>
  <c r="B214" i="20"/>
  <c r="B213" i="20"/>
  <c r="B212" i="20"/>
  <c r="B211" i="20"/>
  <c r="B210" i="20"/>
  <c r="B209" i="20"/>
  <c r="B208" i="20"/>
  <c r="B207" i="20"/>
  <c r="B206" i="20"/>
  <c r="B205" i="20"/>
  <c r="B204" i="20"/>
  <c r="B203" i="20"/>
  <c r="B202" i="20"/>
  <c r="B201" i="20"/>
  <c r="B200" i="20"/>
  <c r="B199" i="20"/>
  <c r="B198" i="20"/>
  <c r="B197" i="20"/>
  <c r="B196" i="20"/>
  <c r="B195" i="20"/>
  <c r="B194" i="20"/>
  <c r="B193" i="20"/>
  <c r="B192" i="20"/>
  <c r="B191" i="20"/>
  <c r="B190" i="20"/>
  <c r="B189" i="20"/>
  <c r="B188" i="20"/>
  <c r="B187" i="20"/>
  <c r="B186" i="20"/>
  <c r="B185" i="20"/>
  <c r="B184" i="20"/>
  <c r="B183" i="20"/>
  <c r="B182" i="20"/>
  <c r="B181" i="20"/>
  <c r="B180" i="20"/>
  <c r="B179" i="20"/>
  <c r="B178" i="20"/>
  <c r="B177" i="20"/>
  <c r="B176" i="20"/>
  <c r="B175" i="20"/>
  <c r="B174" i="20"/>
  <c r="B173" i="20"/>
  <c r="B172" i="20"/>
  <c r="B171" i="20"/>
  <c r="B170" i="20"/>
  <c r="B169" i="20"/>
  <c r="B168" i="20"/>
  <c r="B167" i="20"/>
  <c r="B166" i="20"/>
  <c r="B165" i="20"/>
  <c r="B164" i="20"/>
  <c r="B163" i="20"/>
  <c r="B162" i="20"/>
  <c r="B161" i="20"/>
  <c r="B160" i="20"/>
  <c r="B159" i="20"/>
  <c r="B158" i="20"/>
  <c r="B157" i="20"/>
  <c r="B156" i="20"/>
  <c r="B153" i="20"/>
  <c r="B152" i="20"/>
  <c r="B151" i="20"/>
  <c r="B150" i="20"/>
  <c r="B149" i="20"/>
  <c r="B148" i="20"/>
  <c r="B147" i="20"/>
  <c r="B146" i="20"/>
  <c r="B145" i="20"/>
  <c r="B144" i="20"/>
  <c r="B143" i="20"/>
  <c r="B142" i="20"/>
  <c r="B141" i="20"/>
  <c r="B140" i="20"/>
  <c r="B139" i="20"/>
  <c r="B138" i="20"/>
  <c r="B137" i="20"/>
  <c r="B136" i="20"/>
  <c r="B135" i="20"/>
  <c r="B134" i="20"/>
  <c r="B133" i="20"/>
  <c r="B132" i="20"/>
  <c r="B131" i="20"/>
  <c r="AF35" i="20"/>
  <c r="X30" i="20"/>
  <c r="J93" i="20" s="1"/>
  <c r="S4" i="20"/>
  <c r="B218" i="19"/>
  <c r="B217" i="19"/>
  <c r="B216" i="19"/>
  <c r="B215" i="19"/>
  <c r="B214" i="19"/>
  <c r="B213" i="19"/>
  <c r="B212" i="19"/>
  <c r="B211" i="19"/>
  <c r="B210" i="19"/>
  <c r="B209" i="19"/>
  <c r="B208" i="19"/>
  <c r="B207" i="19"/>
  <c r="B206" i="19"/>
  <c r="B205" i="19"/>
  <c r="B204" i="19"/>
  <c r="B203" i="19"/>
  <c r="B202" i="19"/>
  <c r="B201" i="19"/>
  <c r="B200" i="19"/>
  <c r="B199" i="19"/>
  <c r="B198" i="19"/>
  <c r="B197" i="19"/>
  <c r="B196" i="19"/>
  <c r="B195" i="19"/>
  <c r="B194" i="19"/>
  <c r="B193" i="19"/>
  <c r="B192" i="19"/>
  <c r="B191" i="19"/>
  <c r="B190" i="19"/>
  <c r="B189" i="19"/>
  <c r="B188" i="19"/>
  <c r="B187" i="19"/>
  <c r="B186" i="19"/>
  <c r="B185" i="19"/>
  <c r="B184" i="19"/>
  <c r="B183" i="19"/>
  <c r="B182" i="19"/>
  <c r="B181" i="19"/>
  <c r="B180" i="19"/>
  <c r="B179" i="19"/>
  <c r="B178" i="19"/>
  <c r="B177" i="19"/>
  <c r="B176" i="19"/>
  <c r="B175" i="19"/>
  <c r="B174" i="19"/>
  <c r="B173" i="19"/>
  <c r="B172" i="19"/>
  <c r="B171" i="19"/>
  <c r="B170" i="19"/>
  <c r="B169" i="19"/>
  <c r="B168" i="19"/>
  <c r="B167" i="19"/>
  <c r="B166" i="19"/>
  <c r="B165" i="19"/>
  <c r="B164" i="19"/>
  <c r="B163" i="19"/>
  <c r="B162" i="19"/>
  <c r="B161" i="19"/>
  <c r="B160" i="19"/>
  <c r="B159" i="19"/>
  <c r="B158" i="19"/>
  <c r="B157" i="19"/>
  <c r="B156" i="19"/>
  <c r="B153" i="19"/>
  <c r="B152" i="19"/>
  <c r="B151" i="19"/>
  <c r="B150" i="19"/>
  <c r="B149" i="19"/>
  <c r="B148" i="19"/>
  <c r="B147" i="19"/>
  <c r="B146" i="19"/>
  <c r="B145" i="19"/>
  <c r="B144" i="19"/>
  <c r="B143" i="19"/>
  <c r="B142" i="19"/>
  <c r="B141" i="19"/>
  <c r="B140" i="19"/>
  <c r="B139" i="19"/>
  <c r="B138" i="19"/>
  <c r="B137" i="19"/>
  <c r="B136" i="19"/>
  <c r="B135" i="19"/>
  <c r="B134" i="19"/>
  <c r="B133" i="19"/>
  <c r="B132" i="19"/>
  <c r="B131" i="19"/>
  <c r="AF35" i="19"/>
  <c r="X30" i="19"/>
  <c r="J69" i="19" s="1"/>
  <c r="J51" i="21"/>
  <c r="J75" i="21"/>
  <c r="J99" i="21"/>
  <c r="J57" i="21"/>
  <c r="J81" i="21"/>
  <c r="J51" i="20"/>
  <c r="J57" i="20"/>
  <c r="J81" i="20"/>
  <c r="J105" i="20"/>
  <c r="J99" i="20"/>
  <c r="J39" i="20"/>
  <c r="J63" i="20"/>
  <c r="J87" i="20"/>
  <c r="J75" i="20"/>
  <c r="J45" i="20"/>
  <c r="J69" i="20"/>
  <c r="J75" i="19" l="1"/>
  <c r="J45" i="19"/>
  <c r="J63" i="19"/>
  <c r="J51" i="19"/>
  <c r="J81" i="19"/>
  <c r="J93" i="19"/>
  <c r="J39" i="19"/>
  <c r="J99" i="19"/>
  <c r="C42" i="22"/>
  <c r="E21" i="22"/>
  <c r="J87" i="19"/>
  <c r="J57" i="19"/>
  <c r="J105" i="19"/>
  <c r="J69" i="21"/>
  <c r="J39" i="21"/>
  <c r="J87" i="21"/>
  <c r="J105" i="21"/>
  <c r="J45" i="21"/>
  <c r="J93" i="21"/>
  <c r="D42" i="22" l="1"/>
  <c r="H43" i="22"/>
  <c r="A2" i="30" s="1"/>
</calcChain>
</file>

<file path=xl/comments1.xml><?xml version="1.0" encoding="utf-8"?>
<comments xmlns="http://schemas.openxmlformats.org/spreadsheetml/2006/main">
  <authors>
    <author>Autore</author>
  </authors>
  <commentList>
    <comment ref="E34" authorId="0" shape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10.xml><?xml version="1.0" encoding="utf-8"?>
<comments xmlns="http://schemas.openxmlformats.org/spreadsheetml/2006/main">
  <authors>
    <author>Sias</author>
    <author>Pa1 Dasein S.p.A.</author>
  </authors>
  <commentList>
    <comment ref="E10" authorId="0" shapeId="0">
      <text>
        <r>
          <rPr>
            <b/>
            <sz val="8"/>
            <color indexed="81"/>
            <rFont val="Tahoma"/>
            <family val="2"/>
          </rPr>
          <t>DASEIN:</t>
        </r>
        <r>
          <rPr>
            <sz val="8"/>
            <color indexed="81"/>
            <rFont val="Tahoma"/>
            <family val="2"/>
          </rPr>
          <t xml:space="preserve">
Inserire la percentuale di conseguimento dell'obiettivo da 0% a 100%</t>
        </r>
      </text>
    </comment>
    <comment ref="F10"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1.xml><?xml version="1.0" encoding="utf-8"?>
<comments xmlns="http://schemas.openxmlformats.org/spreadsheetml/2006/main">
  <authors>
    <author>Sias</author>
    <author>Pa1 Dasein S.p.A.</author>
  </authors>
  <commentList>
    <comment ref="E10" authorId="0" shapeId="0">
      <text>
        <r>
          <rPr>
            <b/>
            <sz val="8"/>
            <color indexed="81"/>
            <rFont val="Tahoma"/>
            <family val="2"/>
          </rPr>
          <t>DASEIN:</t>
        </r>
        <r>
          <rPr>
            <sz val="8"/>
            <color indexed="81"/>
            <rFont val="Tahoma"/>
            <family val="2"/>
          </rPr>
          <t xml:space="preserve">
Inserire la percentuale di conseguimento dell'obiettivo da 0% a 100%</t>
        </r>
      </text>
    </comment>
    <comment ref="F10"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2.xml><?xml version="1.0" encoding="utf-8"?>
<comments xmlns="http://schemas.openxmlformats.org/spreadsheetml/2006/main">
  <authors>
    <author>Sias</author>
    <author>Pa1 Dasein S.p.A.</author>
  </authors>
  <commentList>
    <comment ref="E10" authorId="0" shapeId="0">
      <text>
        <r>
          <rPr>
            <b/>
            <sz val="8"/>
            <color indexed="81"/>
            <rFont val="Tahoma"/>
            <family val="2"/>
          </rPr>
          <t>DASEIN:</t>
        </r>
        <r>
          <rPr>
            <sz val="8"/>
            <color indexed="81"/>
            <rFont val="Tahoma"/>
            <family val="2"/>
          </rPr>
          <t xml:space="preserve">
Inserire la percentuale di conseguimento dell'obiettivo da 0% a 100%</t>
        </r>
      </text>
    </comment>
    <comment ref="F10"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3.xml><?xml version="1.0" encoding="utf-8"?>
<comments xmlns="http://schemas.openxmlformats.org/spreadsheetml/2006/main">
  <authors>
    <author>Sias</author>
    <author>Pa1 Dasein S.p.A.</author>
  </authors>
  <commentList>
    <comment ref="E10" authorId="0" shapeId="0">
      <text>
        <r>
          <rPr>
            <b/>
            <sz val="8"/>
            <color indexed="81"/>
            <rFont val="Tahoma"/>
            <family val="2"/>
          </rPr>
          <t>DASEIN:</t>
        </r>
        <r>
          <rPr>
            <sz val="8"/>
            <color indexed="81"/>
            <rFont val="Tahoma"/>
            <family val="2"/>
          </rPr>
          <t xml:space="preserve">
Inserire la percentuale di conseguimento dell'obiettivo da 0% a 100%</t>
        </r>
      </text>
    </comment>
    <comment ref="F10"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4.xml><?xml version="1.0" encoding="utf-8"?>
<comments xmlns="http://schemas.openxmlformats.org/spreadsheetml/2006/main">
  <authors>
    <author>Sias</author>
    <author>Pa1 Dasein S.p.A.</author>
  </authors>
  <commentList>
    <comment ref="E10" authorId="0" shapeId="0">
      <text>
        <r>
          <rPr>
            <b/>
            <sz val="8"/>
            <color indexed="81"/>
            <rFont val="Tahoma"/>
            <family val="2"/>
          </rPr>
          <t>DASEIN:</t>
        </r>
        <r>
          <rPr>
            <sz val="8"/>
            <color indexed="81"/>
            <rFont val="Tahoma"/>
            <family val="2"/>
          </rPr>
          <t xml:space="preserve">
Inserire la percentuale di conseguimento dell'obiettivo da 0% a 100%</t>
        </r>
      </text>
    </comment>
    <comment ref="F10"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2.xml><?xml version="1.0" encoding="utf-8"?>
<comments xmlns="http://schemas.openxmlformats.org/spreadsheetml/2006/main">
  <authors>
    <author>Autore</author>
  </authors>
  <commentList>
    <comment ref="E34" authorId="0" shape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3.xml><?xml version="1.0" encoding="utf-8"?>
<comments xmlns="http://schemas.openxmlformats.org/spreadsheetml/2006/main">
  <authors>
    <author>Autore</author>
  </authors>
  <commentList>
    <comment ref="E34" authorId="0" shape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4.xml><?xml version="1.0" encoding="utf-8"?>
<comments xmlns="http://schemas.openxmlformats.org/spreadsheetml/2006/main">
  <authors>
    <author>Autore</author>
  </authors>
  <commentList>
    <comment ref="B12" authorId="0" shapeId="0">
      <text>
        <r>
          <rPr>
            <sz val="9"/>
            <color indexed="81"/>
            <rFont val="Tahoma"/>
            <family val="2"/>
          </rPr>
          <t xml:space="preserve">
Su questa scheda i collegamenti si devono fare manuali, perché i valori attesi possono sempre cambiare in base al CDR coinvolto</t>
        </r>
      </text>
    </comment>
  </commentList>
</comments>
</file>

<file path=xl/comments5.xml><?xml version="1.0" encoding="utf-8"?>
<comments xmlns="http://schemas.openxmlformats.org/spreadsheetml/2006/main">
  <authors>
    <author>Sias</author>
    <author>Pa1 Dasein S.p.A.</author>
  </authors>
  <commentList>
    <comment ref="E10" authorId="0" shapeId="0">
      <text>
        <r>
          <rPr>
            <b/>
            <sz val="8"/>
            <color indexed="81"/>
            <rFont val="Tahoma"/>
            <family val="2"/>
          </rPr>
          <t>DASEIN:</t>
        </r>
        <r>
          <rPr>
            <sz val="8"/>
            <color indexed="81"/>
            <rFont val="Tahoma"/>
            <family val="2"/>
          </rPr>
          <t xml:space="preserve">
Inserire la percentuale di conseguimento dell'obiettivo da 0% a 100%</t>
        </r>
      </text>
    </comment>
    <comment ref="F10"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6.xml><?xml version="1.0" encoding="utf-8"?>
<comments xmlns="http://schemas.openxmlformats.org/spreadsheetml/2006/main">
  <authors>
    <author>Sias</author>
    <author>Pa1 Dasein S.p.A.</author>
  </authors>
  <commentList>
    <comment ref="E10" authorId="0" shapeId="0">
      <text>
        <r>
          <rPr>
            <b/>
            <sz val="8"/>
            <color indexed="81"/>
            <rFont val="Tahoma"/>
            <family val="2"/>
          </rPr>
          <t>DASEIN:</t>
        </r>
        <r>
          <rPr>
            <sz val="8"/>
            <color indexed="81"/>
            <rFont val="Tahoma"/>
            <family val="2"/>
          </rPr>
          <t xml:space="preserve">
Inserire la percentuale di conseguimento dell'obiettivo da 0% a 100%</t>
        </r>
      </text>
    </comment>
    <comment ref="F10"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7.xml><?xml version="1.0" encoding="utf-8"?>
<comments xmlns="http://schemas.openxmlformats.org/spreadsheetml/2006/main">
  <authors>
    <author>Sias</author>
    <author>Pa1 Dasein S.p.A.</author>
  </authors>
  <commentList>
    <comment ref="E10" authorId="0" shapeId="0">
      <text>
        <r>
          <rPr>
            <b/>
            <sz val="8"/>
            <color indexed="81"/>
            <rFont val="Tahoma"/>
            <family val="2"/>
          </rPr>
          <t>DASEIN:</t>
        </r>
        <r>
          <rPr>
            <sz val="8"/>
            <color indexed="81"/>
            <rFont val="Tahoma"/>
            <family val="2"/>
          </rPr>
          <t xml:space="preserve">
Inserire la percentuale di conseguimento dell'obiettivo da 0% a 100%</t>
        </r>
      </text>
    </comment>
    <comment ref="F10"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8.xml><?xml version="1.0" encoding="utf-8"?>
<comments xmlns="http://schemas.openxmlformats.org/spreadsheetml/2006/main">
  <authors>
    <author>Sias</author>
    <author>Pa1 Dasein S.p.A.</author>
  </authors>
  <commentList>
    <comment ref="E10" authorId="0" shapeId="0">
      <text>
        <r>
          <rPr>
            <b/>
            <sz val="8"/>
            <color indexed="81"/>
            <rFont val="Tahoma"/>
            <family val="2"/>
          </rPr>
          <t>DASEIN:</t>
        </r>
        <r>
          <rPr>
            <sz val="8"/>
            <color indexed="81"/>
            <rFont val="Tahoma"/>
            <family val="2"/>
          </rPr>
          <t xml:space="preserve">
Inserire la percentuale di conseguimento dell'obiettivo da 0% a 100%</t>
        </r>
      </text>
    </comment>
    <comment ref="F10"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9.xml><?xml version="1.0" encoding="utf-8"?>
<comments xmlns="http://schemas.openxmlformats.org/spreadsheetml/2006/main">
  <authors>
    <author>Sias</author>
    <author>Pa1 Dasein S.p.A.</author>
  </authors>
  <commentList>
    <comment ref="E10" authorId="0" shapeId="0">
      <text>
        <r>
          <rPr>
            <b/>
            <sz val="8"/>
            <color indexed="81"/>
            <rFont val="Tahoma"/>
            <family val="2"/>
          </rPr>
          <t>DASEIN:</t>
        </r>
        <r>
          <rPr>
            <sz val="8"/>
            <color indexed="81"/>
            <rFont val="Tahoma"/>
            <family val="2"/>
          </rPr>
          <t xml:space="preserve">
Inserire la percentuale di conseguimento dell'obiettivo da 0% a 100%</t>
        </r>
      </text>
    </comment>
    <comment ref="F10"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sharedStrings.xml><?xml version="1.0" encoding="utf-8"?>
<sst xmlns="http://schemas.openxmlformats.org/spreadsheetml/2006/main" count="2068" uniqueCount="474">
  <si>
    <t>Unità Organizzativa</t>
  </si>
  <si>
    <t>Descrizione</t>
  </si>
  <si>
    <t>Cod.</t>
  </si>
  <si>
    <t>PERFORMANCE ORGANIZZATIVA</t>
  </si>
  <si>
    <t>N.</t>
  </si>
  <si>
    <t>COMUNE DI</t>
  </si>
  <si>
    <t>CDR</t>
  </si>
  <si>
    <t>AREA FINANZIARIA</t>
  </si>
  <si>
    <t>RESPONSABILE PRIMARIO:</t>
  </si>
  <si>
    <t>ALTRI CDR COINVOLTI</t>
  </si>
  <si>
    <t>TUTTI</t>
  </si>
  <si>
    <t>Programmi</t>
  </si>
  <si>
    <t>INDIRIZZO STRATEGICO</t>
  </si>
  <si>
    <t>MISSIONE</t>
  </si>
  <si>
    <t>PROGRAMMA</t>
  </si>
  <si>
    <t>OBIETTIVO OPERATIVO</t>
  </si>
  <si>
    <t>OBIETTIVO GESTIONALE</t>
  </si>
  <si>
    <t>TITOLO OBIETTIVO</t>
  </si>
  <si>
    <t>RISULTATO ATTESO</t>
  </si>
  <si>
    <t>PESO OBIETTIVO</t>
  </si>
  <si>
    <t>Variabili</t>
  </si>
  <si>
    <t>RILEVANZA</t>
  </si>
  <si>
    <t>Esito Pesatura</t>
  </si>
  <si>
    <t>Alto</t>
  </si>
  <si>
    <t>Medio</t>
  </si>
  <si>
    <t>Basso</t>
  </si>
  <si>
    <t>Importanza</t>
  </si>
  <si>
    <t>Impatto Esterno</t>
  </si>
  <si>
    <t>Complessità</t>
  </si>
  <si>
    <t>Realizzabilità</t>
  </si>
  <si>
    <t>RISORSE ASSEGNATE AL PROGRAMMA</t>
  </si>
  <si>
    <t>RISORSE OBIETTIVO</t>
  </si>
  <si>
    <t>INDICE DI ASSORBIMENTO</t>
  </si>
  <si>
    <t>COMPILAZIONE SCHEDA A CURA DEL DIRIGENTE O RESPONSABILE PRIMARIO</t>
  </si>
  <si>
    <t>PIANIFICAZIONE ESECUTIVA</t>
  </si>
  <si>
    <t>CONTRIBUTO</t>
  </si>
  <si>
    <t xml:space="preserve">MISURAZIONE </t>
  </si>
  <si>
    <t>Area/Settore</t>
  </si>
  <si>
    <t>% di contribuzione</t>
  </si>
  <si>
    <t>peso assoluto in capo all'Area</t>
  </si>
  <si>
    <t>valore atteso</t>
  </si>
  <si>
    <t>indicatori di misurazione</t>
  </si>
  <si>
    <t>esito atteso</t>
  </si>
  <si>
    <t>REPORT INTERMEDIO OBIETTIVO</t>
  </si>
  <si>
    <t>Motivazione della Richiesta e proposta di rimodulazione</t>
  </si>
  <si>
    <t>Esito Richiesta</t>
  </si>
  <si>
    <t>Si</t>
  </si>
  <si>
    <t>No</t>
  </si>
  <si>
    <t>Richiesta di rimodulazione obiettivo</t>
  </si>
  <si>
    <t>SI</t>
  </si>
  <si>
    <t>x</t>
  </si>
  <si>
    <t>Accolta</t>
  </si>
  <si>
    <t>Motivazione della Richiesta</t>
  </si>
  <si>
    <t>Cessazione obiettivo</t>
  </si>
  <si>
    <t>Valutazione Intermedia a cura del Nucleo</t>
  </si>
  <si>
    <t>Stato di attuazione dell'obiettivo</t>
  </si>
  <si>
    <t>Non Avviato</t>
  </si>
  <si>
    <t>Avviato</t>
  </si>
  <si>
    <t>In Itinere</t>
  </si>
  <si>
    <t>Raggiunto</t>
  </si>
  <si>
    <t>Sospesa a seguito di rimodulazione/Integrazione</t>
  </si>
  <si>
    <t>Performance Individuale</t>
  </si>
  <si>
    <t>Performance Organizzativa</t>
  </si>
  <si>
    <t>Missioni</t>
  </si>
  <si>
    <t xml:space="preserve">0.1 </t>
  </si>
  <si>
    <t>Servizi istituzionali, generali e di gestione</t>
  </si>
  <si>
    <t xml:space="preserve">0.2 </t>
  </si>
  <si>
    <t>Giustizia</t>
  </si>
  <si>
    <t xml:space="preserve">0.3 </t>
  </si>
  <si>
    <t>Ordine pubblico e sicurezza</t>
  </si>
  <si>
    <t xml:space="preserve">0.4 </t>
  </si>
  <si>
    <t>Istruzione e diritto allo studio</t>
  </si>
  <si>
    <t xml:space="preserve">0.5 </t>
  </si>
  <si>
    <t>Tutela e valorizzazione dei beni e delle attività culturali</t>
  </si>
  <si>
    <t xml:space="preserve">0.6 </t>
  </si>
  <si>
    <t>Politiche giovanili, sport e tempo libero</t>
  </si>
  <si>
    <t xml:space="preserve">0.7 </t>
  </si>
  <si>
    <t>Turismo</t>
  </si>
  <si>
    <t xml:space="preserve">0.8 </t>
  </si>
  <si>
    <t>Assetto del territorio ed edilizia abitativa</t>
  </si>
  <si>
    <t>0.9</t>
  </si>
  <si>
    <t>Sviluppo sostenibile e tutela del territorio e dell'ambiente</t>
  </si>
  <si>
    <t xml:space="preserve">10   </t>
  </si>
  <si>
    <t>Trasporti e diritto alla mobilità</t>
  </si>
  <si>
    <t xml:space="preserve">11    </t>
  </si>
  <si>
    <t>Soccorso civile</t>
  </si>
  <si>
    <t xml:space="preserve">12   </t>
  </si>
  <si>
    <t>Diritti sociali, politiche sociali e famiglia</t>
  </si>
  <si>
    <t xml:space="preserve">13   </t>
  </si>
  <si>
    <t>Tutela della salute</t>
  </si>
  <si>
    <t xml:space="preserve">14   </t>
  </si>
  <si>
    <t>Sviluppo economico e competitività</t>
  </si>
  <si>
    <t xml:space="preserve">15   </t>
  </si>
  <si>
    <t>Politiche per il lavoro e la formazione professionale</t>
  </si>
  <si>
    <t xml:space="preserve">16   </t>
  </si>
  <si>
    <t>Agricoltura, politiche agroalimentari e pesca</t>
  </si>
  <si>
    <t xml:space="preserve">17  </t>
  </si>
  <si>
    <t>Energia e diversificazione delle fonti energetiche</t>
  </si>
  <si>
    <t xml:space="preserve">18   </t>
  </si>
  <si>
    <t>Relazioni con le altre autonomie territoriali e locali</t>
  </si>
  <si>
    <t xml:space="preserve">19  </t>
  </si>
  <si>
    <t>Relazioni internazionali</t>
  </si>
  <si>
    <t xml:space="preserve">20   </t>
  </si>
  <si>
    <t>Fondi e accantonamenti</t>
  </si>
  <si>
    <t xml:space="preserve">50   </t>
  </si>
  <si>
    <t>Debito pubblico</t>
  </si>
  <si>
    <t xml:space="preserve">60   </t>
  </si>
  <si>
    <t>Anticipazioni finanziarie</t>
  </si>
  <si>
    <t xml:space="preserve">99  </t>
  </si>
  <si>
    <t>Servizi per conto terzi</t>
  </si>
  <si>
    <t>programmmi</t>
  </si>
  <si>
    <t xml:space="preserve">0.1   </t>
  </si>
  <si>
    <t>Organi istituzionali</t>
  </si>
  <si>
    <t xml:space="preserve">0.2   </t>
  </si>
  <si>
    <t>Segreteria generale</t>
  </si>
  <si>
    <t>Gestione economica, finanziaria, programmazione e provveditorato</t>
  </si>
  <si>
    <t>Gestione delle entrate tributarie e servizi fiscal</t>
  </si>
  <si>
    <t>Gestione dei beni demaniali e patrimo</t>
  </si>
  <si>
    <t>Ufficio tecnico</t>
  </si>
  <si>
    <t xml:space="preserve">0.7  </t>
  </si>
  <si>
    <t>Elezioni e consultazioni popolari - Anagrafe e stato civile</t>
  </si>
  <si>
    <t>Statistica e sistemi informativi</t>
  </si>
  <si>
    <t xml:space="preserve">0.9 </t>
  </si>
  <si>
    <t>Assistenza tecnico-amministrativa agli enti locali</t>
  </si>
  <si>
    <t xml:space="preserve">10 </t>
  </si>
  <si>
    <t>Risorse umane</t>
  </si>
  <si>
    <t xml:space="preserve">11 </t>
  </si>
  <si>
    <t>Altri servizi generali</t>
  </si>
  <si>
    <t xml:space="preserve">0.1  </t>
  </si>
  <si>
    <t>Uffici giudiziari</t>
  </si>
  <si>
    <t>Casa circondariale e altri servizi</t>
  </si>
  <si>
    <t>Polizia locale e amministrativa</t>
  </si>
  <si>
    <t>Sistema integrato di sicurezza urbana</t>
  </si>
  <si>
    <t>Istruzione prescolastica</t>
  </si>
  <si>
    <t>Altri ordini di istruzione non universitaria</t>
  </si>
  <si>
    <t>Istruzione universitaria</t>
  </si>
  <si>
    <t>Istruzione tecnica superiore</t>
  </si>
  <si>
    <t>Servizi ausiliari all’istruzione</t>
  </si>
  <si>
    <t>Diritto allo studio</t>
  </si>
  <si>
    <t>Valorizzazione dei beni di interesse storico</t>
  </si>
  <si>
    <t>Attività culturali e interventi diversi nel settore culturale</t>
  </si>
  <si>
    <t>Sport e tempo libero</t>
  </si>
  <si>
    <t>Giovani</t>
  </si>
  <si>
    <t>Sviluppo e valorizzazione del turismo</t>
  </si>
  <si>
    <t>Urbanistica e assetto del territorio</t>
  </si>
  <si>
    <t>Edilizia residenziale pubblica e locale e piani di edilizia economico-popolare</t>
  </si>
  <si>
    <t>Difesa del suolo</t>
  </si>
  <si>
    <t>Tutela, valorizzazione e recupero ambientale</t>
  </si>
  <si>
    <t>Rifiuti</t>
  </si>
  <si>
    <t>Servizio idrico integrato</t>
  </si>
  <si>
    <t>Aree protette, parchi naturali, protezione naturalistica e forestazione</t>
  </si>
  <si>
    <t>Tutela e valorizzazione delle risorse idriche</t>
  </si>
  <si>
    <t>Sviluppo sostenibile territorio montano piccoli Comuni</t>
  </si>
  <si>
    <t>Qualità dell'aria e riduzione dell'inquinamento</t>
  </si>
  <si>
    <t>Trasporto ferroviario</t>
  </si>
  <si>
    <t>Trasporto pubblico locale</t>
  </si>
  <si>
    <t>Trasporto per vie d'acqua</t>
  </si>
  <si>
    <t>Altre modalità di trasporto</t>
  </si>
  <si>
    <t xml:space="preserve">0.5  </t>
  </si>
  <si>
    <t>Viabilità e infrastrutture stradali</t>
  </si>
  <si>
    <t>Sistema di protezione civile</t>
  </si>
  <si>
    <t>Interventi a seguito di calamità naturali</t>
  </si>
  <si>
    <t>Interventi per l'infanzia e i minori e per asili nido</t>
  </si>
  <si>
    <t xml:space="preserve">0.2  </t>
  </si>
  <si>
    <t>Interventi per la disabilità</t>
  </si>
  <si>
    <t xml:space="preserve">0.3  </t>
  </si>
  <si>
    <t>Interventi per gli anziani</t>
  </si>
  <si>
    <t xml:space="preserve">0.4  </t>
  </si>
  <si>
    <t>Interventi per soggetti a rischio di esclusione sociale</t>
  </si>
  <si>
    <t>Interventi per le famiglie</t>
  </si>
  <si>
    <t>Interventi per il diritto alla casa</t>
  </si>
  <si>
    <t>Programmazione e governo della rete dei servizi sociosanitari e sociali</t>
  </si>
  <si>
    <t>Cooperazione e associazionismo</t>
  </si>
  <si>
    <t>Servizio necroscopico e cimiteriale</t>
  </si>
  <si>
    <t>Industria, PMI e Artigianato</t>
  </si>
  <si>
    <t>Commercio - reti distributive - tutela dei consumatori</t>
  </si>
  <si>
    <t>Ricerca e innovazione</t>
  </si>
  <si>
    <t>Reti e altri servizi di pubblica utilità</t>
  </si>
  <si>
    <t>Servizi per lo sviluppo del mercato del lavoro</t>
  </si>
  <si>
    <t>0.2</t>
  </si>
  <si>
    <t>Formazione professionale</t>
  </si>
  <si>
    <t>Sostegno all'occupazione</t>
  </si>
  <si>
    <t>Sviluppo del settore agricolo e del sistema agroalimentare</t>
  </si>
  <si>
    <t>Caccia e pesca</t>
  </si>
  <si>
    <t>Fonti energetiche</t>
  </si>
  <si>
    <t>Relazioni finanziarie con le altre autonomie territoriali</t>
  </si>
  <si>
    <t>COMPORTAMENTO</t>
  </si>
  <si>
    <t>OGGETTO DELLA MISURAZIONE</t>
  </si>
  <si>
    <t>ENTE</t>
  </si>
  <si>
    <t xml:space="preserve">ANNO </t>
  </si>
  <si>
    <t>A -  Traduzione operativa dei piani e programmi della politica:</t>
  </si>
  <si>
    <t>A - Capacità di declinare in obiettivi concreti i piani e i programmi della politica;</t>
  </si>
  <si>
    <t>SERVIZIO:</t>
  </si>
  <si>
    <t>B -  Pianificazione, organizzazione e controllo:</t>
  </si>
  <si>
    <t xml:space="preserve">B -   saper definire e ridefinire costantemente l’ottimale piano delle azioni in relazione alle risorse disponibili e agli obiettivi di risultato oltre che alle condizioni di variabilità del contesto;
 capacità di organizzare efficacemente le proprie attività, con precisione, nel rispetto delle esigenze e delle priorità, fronteggiando anche situazioni impreviste;
</t>
  </si>
  <si>
    <t>DIRIGENTE/RESPONSABILE</t>
  </si>
  <si>
    <t>C -  Relazione e integrazione:</t>
  </si>
  <si>
    <t xml:space="preserve">C -  comunicazione e capacità relazionale con i  colleghi
 capacità di visione interfunzionale al fine di potenziare i processi di programmazione,  realizzazione e     rendicontazione;
 partecipazione alla vita organizzativa;
 integrazione con gli amministratori su obiettivi assegnati;
 capacità di lavorare in gruppo;
 capacità negoziale e gestione dei conflitti; 
 qualità delle relazioni interpersonali con colleghi e collaboratori; 
 qualità delle relazioni con utenti dei servizi ed altri interlocutori abituali);
 collaborazione ed integrazione nei processi di servizio;
</t>
  </si>
  <si>
    <t>D -  Innovatività:</t>
  </si>
  <si>
    <t xml:space="preserve">D -  iniziativa e propositività;
 capacità di risolvere i problemi;
 autonomia; 
 capacità di cogliere le opportunità delle innovazioni tecnologiche; 
 capacità di definire regole e modalità operative nuove;
 introduzione di strumenti gestionali innovativi;
</t>
  </si>
  <si>
    <t>PERFORMANCE</t>
  </si>
  <si>
    <t>E -  Gestione risorse economiche</t>
  </si>
  <si>
    <t xml:space="preserve">E -  capacità di standardizzare le procedure, finalizzandole al recupero dell’efficienza;
 rispetto dei vincoli finanziari;
 capacità di orientare e controllare l’efficienza e l’economicità dei servizi affidati a soggetti esterni all’organizzazione;
</t>
  </si>
  <si>
    <t>F - Orientamento alla qualità dei servizi</t>
  </si>
  <si>
    <t xml:space="preserve">F -  rispetto dei termini dei procedimenti
 presidio delle attività: comprensione e rimozione delle cause degli scostamenti dagli standard di servizio  rispettando i criteri quali – quantitativi;
 capacità di programmare e definire adeguati standard rispetto ai servizi erogati;
 capacità di organizzare e gestire i processi di lavoro per il raggiungimento degli obiettivi controllandone l’andamento;
 gestione efficace del tempo di lavoro rispetto agli obiettivi e supervisione della gestione del tempo di lavoro dei propri collaboratori; 
 capacità di limitare il contenzioso;
 capacità di orientare e controllare la qualità dei servizi affidati a soggetti esterni all’organizzazione;
</t>
  </si>
  <si>
    <t>G -  Capacità di interpretazione dei bisogni e programmazione dei servizi</t>
  </si>
  <si>
    <t xml:space="preserve">G -   capacità di analizzare il territorio, i fenomeni, lo scenario di riferimento e il contesto in cui la posizione opera rispetto alle funzioni assegnate;
 capacità di ripartire le risorse in funzione dei compiti assegnati al personale;
 orientamento ai bisogni dell’utenza e all’interazione con i soggetti del territorio o che influenzano i fenomeni interessanti la comunità;
 livello delle conoscenze rispetto alla posizione ricoperta; 
 sensibilità nell’attivazione di azioni e sistemi di benchmarking;
</t>
  </si>
  <si>
    <t>H -  Integrazione con gli amministratori su obiettivi assegnati, con i colleghi su obiettivi comuni</t>
  </si>
  <si>
    <t xml:space="preserve">H -   Capacità di creare occasioni di scambio e mantenere rapporti attivi e costruttivi con i colleghi e con gli amministratori;
 Capacità di prevenire ed individuare i momenti di difficoltà e fornire contributi concreti per il loro superamento; 
 Capacità di comprendere le divergenze e prevenire gli effetti di conflitto;
 Efficacia dell’assistenza agli organi di governo;
 Disponibilità ad adattare il tempo di lavoro agli obiettivi gestionali concordati e ad accogliere ulteriori esigenze dell’ente Attenzione alle necessità delle altre aree se (formalmente e informalmente) coinvolte in processi lavorativi trasversali rispetto alla propria;
 Predisposizione di dati e procedure all’interno della propria struttura in pre-visione di una loro ricaduta su altre aree;
</t>
  </si>
  <si>
    <t>Obiettivi</t>
  </si>
  <si>
    <t xml:space="preserve">Report :  Intermedio </t>
  </si>
  <si>
    <t>Finale</t>
  </si>
  <si>
    <t xml:space="preserve">Obiettivo di Performance </t>
  </si>
  <si>
    <t>Performance attesa</t>
  </si>
  <si>
    <t>Risultato Raggiunto</t>
  </si>
  <si>
    <t>I -  Analisi e soluzione dei problemi</t>
  </si>
  <si>
    <t>I -  Capacità di individuare le caratteristiche (variabili o costanti) dei problemi;
 Capacità di individuare (anche in modo creativo) ipotesi di soluzione rispetto alle cause;
 Capacità di definire le azioni da adottare;
 Capacità di reperire le risorse umane, strumentali e finanziarie; 
 Capacità di verificare l’efficacia della soluzione trovata;
 Capacità nell’identificazione ed eliminazione delle anomalie e dei ritardi;
 Capacità e tempestività nelle Risposte;</t>
  </si>
  <si>
    <t xml:space="preserve">L -  Capacità Negoziale </t>
  </si>
  <si>
    <t>L -   Capacità di concepire il conflitto come risorsa potenziale; 
 Capacità di tenere conto dei diversi interessi in gioco; 
 Capacità di elaborare e proporre mediazioni che tengano conto di tutti gli interessi in gioco;</t>
  </si>
  <si>
    <t>indicatore</t>
  </si>
  <si>
    <t>descrizione</t>
  </si>
  <si>
    <t>formula</t>
  </si>
  <si>
    <t>target</t>
  </si>
  <si>
    <t>OBIETTIVO DELL'ORGANO POLITICO - AMMINISTRATIVO 2019</t>
  </si>
  <si>
    <t>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t>
  </si>
  <si>
    <t>CAT.</t>
  </si>
  <si>
    <t>POS. EC.</t>
  </si>
  <si>
    <t>ANNO</t>
  </si>
  <si>
    <t>Responsabile/ Dirigente</t>
  </si>
  <si>
    <t>Dipendente</t>
  </si>
  <si>
    <t>LA PERFORMANCE  INDIVIDUALE DEL PERSONALE DIPENDENTE</t>
  </si>
  <si>
    <t xml:space="preserve">Scala di valutazione del risultato ottenuto </t>
  </si>
  <si>
    <t>0% ÷ 20%</t>
  </si>
  <si>
    <t>21% ÷ 50%</t>
  </si>
  <si>
    <t xml:space="preserve"> 51% ÷ 70%</t>
  </si>
  <si>
    <t xml:space="preserve"> 71% ÷ 90%</t>
  </si>
  <si>
    <t>91% ÷ 100%</t>
  </si>
  <si>
    <t>Obiettivo Performance Organizzativa</t>
  </si>
  <si>
    <t>Fasi/Sub obiettivi assegnati al Dipendente</t>
  </si>
  <si>
    <t xml:space="preserve">Peso attribuito </t>
  </si>
  <si>
    <t>Formule risultato</t>
  </si>
  <si>
    <t>% Risultato</t>
  </si>
  <si>
    <t>Non avviato</t>
  </si>
  <si>
    <t>Perseguito</t>
  </si>
  <si>
    <t>Parzialmente Raggiunto</t>
  </si>
  <si>
    <t>Pienamente Raggiunto</t>
  </si>
  <si>
    <t>Totale Peso Obiettivi =60</t>
  </si>
  <si>
    <t>Obiettivo Specifico del CdR ( Centro di Responsabilità)</t>
  </si>
  <si>
    <t>Comportamenti  Professionali</t>
  </si>
  <si>
    <t>Comportamento Atteso</t>
  </si>
  <si>
    <t>Comportamento Inadeguato</t>
  </si>
  <si>
    <t>Comportamento Insoddisfacente</t>
  </si>
  <si>
    <t>Comportamento Migliorabile</t>
  </si>
  <si>
    <t>Comportamento Buono</t>
  </si>
  <si>
    <t>Comportamento Eccellente</t>
  </si>
  <si>
    <t>Totale Peso Obj gestionali + Comportamenti Professionali =40</t>
  </si>
  <si>
    <t>su base 100</t>
  </si>
  <si>
    <t>CONTRIBUTO PERFORMANCE ORGANIZZATIVA/60</t>
  </si>
  <si>
    <t>ESITO FINALE PERFORMANCE</t>
  </si>
  <si>
    <t>FASCIA</t>
  </si>
  <si>
    <t>ESITO OBJ ESECUTIVI + COMPORTAMENTI/40</t>
  </si>
  <si>
    <t>Esito obiettivo di Performance Organizzativa</t>
  </si>
  <si>
    <t>Indicatore sintetico di Performance Organizzativa</t>
  </si>
  <si>
    <t xml:space="preserve">Contributo individuale dato alla Performance Organizzativa dell'ente </t>
  </si>
  <si>
    <t>Peso Assoluto Obiettivo</t>
  </si>
  <si>
    <t>Peso % Obiettivo</t>
  </si>
  <si>
    <t>Fornule</t>
  </si>
  <si>
    <t>Risultato (%)</t>
  </si>
  <si>
    <t>Valutazione del risultato ottenuto - Percentuali di conseguimento</t>
  </si>
  <si>
    <t>NOTE</t>
  </si>
  <si>
    <t xml:space="preserve"> 71%÷90%</t>
  </si>
  <si>
    <t>91% ÷100%</t>
  </si>
  <si>
    <t>M -  Realizzazione</t>
  </si>
  <si>
    <t xml:space="preserve">M -   Capacità di raggiungere gli obiettivi predisponendo i processi di lavoro e controllandone l’andamento;
 Capacità di rispettare e far rispettare le scadenze concordate; 
 Capacità di realizzare gli obiettivi rispettando i criteri quali-quantitativi;
</t>
  </si>
  <si>
    <t>P -  Autonomia e Sviluppo</t>
  </si>
  <si>
    <t xml:space="preserve">P -  Capacità di produrre idee e progetti di sviluppo dei servizi della propria unità organizzativa
 Capacità di anticipare ed attuare cambiamenti organizzativi che comportino modificazioni e modernizzazioni con ricadute sull’operatività , sui procedimenti, sulle relazioni
 Capacità di sviluppare e controllare i flussi informativi circa i cambiamenti attuati 
 Capacità nell’identificazione e proposizione di obiettivi e progetti strategici 
 Capacità di pianificare il proprio lavoro al fine di garantire un corretto funzionamento dell’ente anche durante i periodi di sua assenza
</t>
  </si>
  <si>
    <t xml:space="preserve">Q - Gestione Risorse Umane </t>
  </si>
  <si>
    <t xml:space="preserve">Q -  Capacità di informare, comunicare e coinvolgere le risorse umane nel raggiungimento degli obiettivi individuali e di gruppo Capacità di motivare, coinvolgere, far crescere professionalmente il personale affidato stimolando un clima organizzativo favorevole alla produttività 
 Capacità assegnare ruoli, responsabilità ed obiettivi secondo la competenza e la maturità professionale del personale
 Capacità di definire programmi e flussi di lavoro, controllandone l’andamento 
 Capacità di valorizzare i propri collaboratori 
 Gestire le riunioni di lavoro finalizzandole all’obiettivo, alla crescita personale ed all’autonomia decisionale del personale Capacità di prevenire e mediare rispetto ad eventuali conflitti fra il personale
 Capacità di predisporre piani di carriera ed azioni formative per lo sviluppo del personale 
 Capacità di valutare i risultati raggiunti rispetto agli obiettivi assegnati e concordare i necessari correttivi
 Capacità di coordinare e di gestire con efficacia le riunioni di gruppo finalizzandole alla condivisione, alla crescita professionale ed alla autonomia decisionale e operativa dei collaboratori nell’ambito del loro ruolo
 Capacità di distribuire equamente i compiti e i carichi di lavoro fra i collaboratori
 Capacità di valutare in modo equo ed efficace le prestazioni dei propri collaboratori 
 Capacità di differenziare in maniera significativa le valutazioni dei collaboratori; 
 Capacità di individuare percorsi di sviluppo dei collaboratori ad alto potenziale
</t>
  </si>
  <si>
    <t>R -  Rapporti con l’utenza</t>
  </si>
  <si>
    <t xml:space="preserve">R -  Capacità di ascolto dei destinatari e di sviluppare orientamenti all’utente
 Capacità di gestire i rapporti, anche contrattuali, con interlocutori esterni
 Organizzazione e gestione dell’orario di servizio in relazione alle esigenza dell’utenza
 Gestione del feedback (risposte) verso gli utenti esterni rispetto alla presa in carico delle loro richieste
 Gestione delle richieste esterne in modo diretto o indiretto tramite il coordinamento dei propri collaboratori
 Disponibilità ad incontrare l’utenza esterna, prendendone in carico le richieste coerenti col ruolo e la funzione ricoperti e instaurando relazioni corrette e positive
 Disponibilità ad organizzare le informazioni circa il servizio erogato dalla propria struttura per orientare l’utenza esterna (es. segnaletica interna, volantini illustrativi, esposizione di orari di ricevimento 
 Disponibilità ad organizzare in modo comprensibile e fruibile le informazioni richieste o spontaneamente erogate 
 Capacità di riconoscere ed attivarsi in modo coerente e tempestivo per la soddisfazione del bisogno espresso dall’utenza, curando anche le fasi del feedback
</t>
  </si>
  <si>
    <t xml:space="preserve">S -  Gestione del tempo Lavoro </t>
  </si>
  <si>
    <t xml:space="preserve">S -  Gestione efficace del tempo di lavoro rispetto agli obiettivi ricevuti 
 Supervisione dei propri collaboratori rispetto alla gestione del loro tempo di lavoro
</t>
  </si>
  <si>
    <t xml:space="preserve">T -  Utilizzo della dotazione Tecnologica </t>
  </si>
  <si>
    <t xml:space="preserve">T -  Individuare e reperire la strumentazione tecnologica necessaria agli obiettivi e ai processi di lavoro dell’ organizzazione Predisporre la manutenzione e l’aggiornamento della strumentazione in relazione a mutamenti intervenuti su obiettivi e processi di lavoro 
 Autonomia nel utilizzo diretto della strumentazione tecnologica
</t>
  </si>
  <si>
    <t>Totale Peso Obiettivi  di Performance Organizzativa</t>
  </si>
  <si>
    <t>Assoluto</t>
  </si>
  <si>
    <t>Peso Relativo</t>
  </si>
  <si>
    <t>Valutazione</t>
  </si>
  <si>
    <t>ESITO</t>
  </si>
  <si>
    <t>OBIETTIVI SPECIFICI DI PERFORMANCE INDIVIDUALE</t>
  </si>
  <si>
    <t>Totale Peso Obiettivi  specifici di Performance Individuale</t>
  </si>
  <si>
    <t>COMPORTAMENTI PROFESSIONALI</t>
  </si>
  <si>
    <t>Peso assoluto</t>
  </si>
  <si>
    <t>Peso %</t>
  </si>
  <si>
    <t>Formule</t>
  </si>
  <si>
    <t>Valori Rilevati (%)</t>
  </si>
  <si>
    <t>Valutazione del comportamento - Valori rilevati</t>
  </si>
  <si>
    <t>Comportamenti Professionali</t>
  </si>
  <si>
    <t>Oggetto della misurazione</t>
  </si>
  <si>
    <t>Inadeguato</t>
  </si>
  <si>
    <t>Non soddisfacente</t>
  </si>
  <si>
    <t>Migliorabile</t>
  </si>
  <si>
    <t>Buono</t>
  </si>
  <si>
    <t>Eccellente</t>
  </si>
  <si>
    <t>Capacità di differenziare la valutazione dei collaboratori</t>
  </si>
  <si>
    <t>Capacità di differenziare la valutazione dei propri collaboratori Capacità di cogliere i diversi contributi dati da ciascun collaboratore</t>
  </si>
  <si>
    <t>Totale  peso  comportamenti professionali</t>
  </si>
  <si>
    <t>Relativo</t>
  </si>
  <si>
    <t>Totale  peso  obiettivi specifici e comportamenti professionali</t>
  </si>
  <si>
    <t>Esito Contributo dato alla Performance Organizzativa</t>
  </si>
  <si>
    <t>Contributo Performance Organizzativa</t>
  </si>
  <si>
    <t>Esito   Performance Individuale</t>
  </si>
  <si>
    <t>Obiettivi Specifici</t>
  </si>
  <si>
    <t>Fascia</t>
  </si>
  <si>
    <t>Comportamenti</t>
  </si>
  <si>
    <t>SCHEDA DI VALUTAZIONE PERFORMANCE DEL RESPONSABILE</t>
  </si>
  <si>
    <t>RESPONSABILE</t>
  </si>
  <si>
    <t>C - Tempestività</t>
  </si>
  <si>
    <t>C - Si valuta il rispetto dei tempi assegnati per l'esecuzione della prestazione e di intervento nei tempi opportuni anche in assenza di istruzioni specifiche</t>
  </si>
  <si>
    <t>Peso Assegnato</t>
  </si>
  <si>
    <t>Giunta</t>
  </si>
  <si>
    <t>Dirigenti/Responsabili</t>
  </si>
  <si>
    <t>Esito</t>
  </si>
  <si>
    <t>Obiettivo Operativo: giunta</t>
  </si>
  <si>
    <t>Obiettivo Gestionale Dirigenti</t>
  </si>
  <si>
    <t>Unità di Misura Performance</t>
  </si>
  <si>
    <t>Indicatore</t>
  </si>
  <si>
    <t>Performance Attesa 2020</t>
  </si>
  <si>
    <t>Performance Attesa 2021</t>
  </si>
  <si>
    <t>Responsabile Primario</t>
  </si>
  <si>
    <t>Alta</t>
  </si>
  <si>
    <t>Media</t>
  </si>
  <si>
    <t>Bassa</t>
  </si>
  <si>
    <t>Peso Amministratori</t>
  </si>
  <si>
    <t>Peso Dirigenti</t>
  </si>
  <si>
    <t>Realizzazione dei programmi e previsioni  contenuti nei documenti di programmazione</t>
  </si>
  <si>
    <t>Assicurare un'efficace acquisizione, gestione e programmazione delle risorse finanziarie dell'ente al fine di garantire la qualità dei servizi svolti e il rispetto dei piani e dei programmi della politica</t>
  </si>
  <si>
    <t>Indice di impiego delle risorse</t>
  </si>
  <si>
    <t>Misura la capacità di utilizzo delle risorse a disposizione</t>
  </si>
  <si>
    <t>Tutti</t>
  </si>
  <si>
    <t>Segretario</t>
  </si>
  <si>
    <t>Trasparenza e Anticorruzione</t>
  </si>
  <si>
    <t>Attuazione delle misure previste dalla normativa e dal PTPCT dell'ente in materia di trasparenza e anticorruzione</t>
  </si>
  <si>
    <t xml:space="preserve">Attuazione degli obblighi in materia di Trasparenza </t>
  </si>
  <si>
    <t>Grado di trasparenza dell’amministrazione definito in termini di grado di compliance, (completezza, aggiornamento e apertura) degli obblighi di pubblicazione previsti dal d.lgs 33/2013 e calcolato come rapporto tra il punteggio complessivo ottenuto a seguito delle verifiche effettuate su ciascun obbligo di pubblicazione e il punteggio massimo conseguibile secondo le indicazioni di cui alla delibera ANAC relativa alle attestazioni OIV sull’assolvimento degli obblighi di pubblicazione per l’anno di riferimento (Unità di misura: %)</t>
  </si>
  <si>
    <t>Attuazione degli obblighi in materia di Anticorruzione</t>
  </si>
  <si>
    <t xml:space="preserve">Evidenzia la capacità  del Dirigente di presidiare gli obblighi in materia di anticorruzione ascrivibili al CdR di diretta responsabilità 
 </t>
  </si>
  <si>
    <t>Standard degli atti amministrativi</t>
  </si>
  <si>
    <t>Qualità e correttezza degli Atti Amministrativi</t>
  </si>
  <si>
    <t xml:space="preserve">Evidenzia la capacità  del Dirigente di predisporre gli atti amministrativi di competenza del proprio CdR soddisfacendo i requisiti previsti nel regolamento dei controlli interni  </t>
  </si>
  <si>
    <t>Rispetto sedute controllo successivo di regolarità  amministrativa</t>
  </si>
  <si>
    <t>Evidenzia la capacità dell'ente di rispettare le previsioni regolamentari</t>
  </si>
  <si>
    <t>Efficacia dei controlli di regolarità  contabile</t>
  </si>
  <si>
    <t>Evidenzia la capacità  del Dirigente di predisporre gli atti amministrativi di competenza del proprio CdR soddisfacendo i requisiti previsti nel regolamento di contabilità</t>
  </si>
  <si>
    <t>Responsabile CdR  Contabile</t>
  </si>
  <si>
    <t>Responsabili</t>
  </si>
  <si>
    <t>Obiettivo Operativo: Giunta</t>
  </si>
  <si>
    <t>Performance Attesa</t>
  </si>
  <si>
    <t>Peso  Obiettivo</t>
  </si>
  <si>
    <t>Programmazione Performance  Obiettivi Specifici dell'Area</t>
  </si>
  <si>
    <t>Comportamento Osservato</t>
  </si>
  <si>
    <t>Valore Atteso</t>
  </si>
  <si>
    <t>A - Relazione e integrazione</t>
  </si>
  <si>
    <t>A - Si valutano le capacità comunicative e di apporto concreto nel gruppo di lavoro – di relazione con i colleghi e di partecipazione alla vita organizzativa – di collaborazione ed integrazione nei processi di servizio – di propensione a trasmette le proprie competenze ai colleghi</t>
  </si>
  <si>
    <t>B - Assunzione di iniziativa</t>
  </si>
  <si>
    <t>B - Si valuta il comportamento tenuto in rapporto a situazioni che richiedono, nell’ambito delle proprie competenze, di intraprendere un’azione con un intervento immediato</t>
  </si>
  <si>
    <t>D - Rapporti con l’unità operativa di appartenenza</t>
  </si>
  <si>
    <t>D- Si valuta la correttezza dei rapporti intrattenuti con i responsabili/ con eventuali altri vertici direzionali</t>
  </si>
  <si>
    <t xml:space="preserve">F- Analisi e soluzione dei problemi. </t>
  </si>
  <si>
    <t>F - Si valuta la capacità di affrontare situazioni critiche e di risolvere problemi imprevisti, proponendo possibili alternative ed utilizzando le proprie conoscenze. Propensioni intellettuali ed emotive nel superare gli ostacoli</t>
  </si>
  <si>
    <t>F - Capacità di formulare proposte per il miglioramento del servizio</t>
  </si>
  <si>
    <t>F - Si valuta la capacità di presentare ai soggetti competenti proposte di miglioramento del servizio, volte sia al conseguimento di specifici risultati, sia al miglioramento organizzativo dell’ambiente di lavoro.</t>
  </si>
  <si>
    <t>G - Accuratezza e diligenza</t>
  </si>
  <si>
    <t xml:space="preserve">G - Si valuta l'attenzione, la precisione, l’accuratezza e la diligenza nell’assolvere i compiti e le mansioni collegate al ruolo assegnato. </t>
  </si>
  <si>
    <t>H - Flessibilità e disponibilità a sostenere impegni di lavoro aggiuntivi</t>
  </si>
  <si>
    <t xml:space="preserve">H - Si valuta la disponibilità ad adeguarsi alle esigenze dell'incarico ricoperto e a garantire il proprio contributo anche in materie che non sono di specifica competenza, nell'interesse dell'Organizzazione. </t>
  </si>
  <si>
    <t>I - Rapporti con l’utenza</t>
  </si>
  <si>
    <t>I - Si valutano gli atteggiamenti tenuti con i diretti destinatari dei servizi, la predisposizione a prendere in carico le esigenze degli utenti. La capacità di promuovere l’immagine dell’Ente verso l’esterno tramite i comportamenti assunti dai dipendenti.</t>
  </si>
  <si>
    <t xml:space="preserve">Corrente 85% ; </t>
  </si>
  <si>
    <t>Garantire il controllo effettivo da parte della stazione appaltante sull’esecuzione delle prestazioni</t>
  </si>
  <si>
    <t>Predisposizione preventiva delle modalità organizzative e gestionali attraverso le quali garantire il controllo effettivo da parte della stazione appaltante sull’esecuzione delle prestazioni, programmando accessi diretti sul luogo dell’esecuzione stessa, nonché verifiche, anche a sorpresa, sull’effettiva ottemperanza a tutte le misure previste nel capitolato d'appalto. Il responsabile avvrà cura di presentare all'atto della valutazione finale e/o intermedia il documento di programmazione, corredato dalla successiva relazione su quanto effettivamente effettuato in allegato al presente obiettivo.</t>
  </si>
  <si>
    <t>Allegato A - Comportamenti Professionali -</t>
  </si>
  <si>
    <t>Catalogo dei Comportamenti</t>
  </si>
  <si>
    <t>Comportamento</t>
  </si>
  <si>
    <t>Descrittore</t>
  </si>
  <si>
    <t>Coinvolge il gruppo di lavoro, promuove la comunicazione, la collaborazione e la partecipazione. Adotta azioni volte ad implementare le competenze professionali dei dipendenti. Valorizza il personale dipendente favorendo l’autonomia e delegando responsabilità.</t>
  </si>
  <si>
    <t>-N° _ incontri dedicati con il personale funzionalmente dipendente;</t>
  </si>
  <si>
    <t>-N°_ interventi di formazione e/o focus interni volti ad implementare le competenze dei dipendenti;</t>
  </si>
  <si>
    <t>-N° _ di attribuzioni di competenze specifiche (inizio/fine) assegnate al personale dipendente</t>
  </si>
  <si>
    <t>Monitora i tempi e le scadenze da rispettare da parte del personale?</t>
  </si>
  <si>
    <t>Giudizio da parte del Segretario:</t>
  </si>
  <si>
    <r>
      <t xml:space="preserve">                  </t>
    </r>
    <r>
      <rPr>
        <sz val="10"/>
        <color theme="1"/>
        <rFont val="Garamond"/>
        <family val="1"/>
      </rPr>
      <t>Mai</t>
    </r>
  </si>
  <si>
    <r>
      <t xml:space="preserve">                  </t>
    </r>
    <r>
      <rPr>
        <sz val="10"/>
        <color theme="1"/>
        <rFont val="Garamond"/>
        <family val="1"/>
      </rPr>
      <t>Raramente</t>
    </r>
  </si>
  <si>
    <r>
      <t xml:space="preserve">                  </t>
    </r>
    <r>
      <rPr>
        <sz val="10"/>
        <color theme="1"/>
        <rFont val="Garamond"/>
        <family val="1"/>
      </rPr>
      <t>Qualche volta</t>
    </r>
  </si>
  <si>
    <r>
      <t xml:space="preserve">                  </t>
    </r>
    <r>
      <rPr>
        <sz val="10"/>
        <color theme="1"/>
        <rFont val="Garamond"/>
        <family val="1"/>
      </rPr>
      <t>Spesso</t>
    </r>
  </si>
  <si>
    <r>
      <t xml:space="preserve">                  </t>
    </r>
    <r>
      <rPr>
        <sz val="10"/>
        <color theme="1"/>
        <rFont val="Garamond"/>
        <family val="1"/>
      </rPr>
      <t>Sempre</t>
    </r>
  </si>
  <si>
    <r>
      <t xml:space="preserve">                  </t>
    </r>
    <r>
      <rPr>
        <sz val="10"/>
        <color theme="1"/>
        <rFont val="Garamond"/>
        <family val="1"/>
      </rPr>
      <t>Non so</t>
    </r>
  </si>
  <si>
    <r>
      <t>-</t>
    </r>
    <r>
      <rPr>
        <sz val="7"/>
        <color theme="1"/>
        <rFont val="Times New Roman"/>
        <family val="1"/>
      </rPr>
      <t xml:space="preserve">                      </t>
    </r>
    <r>
      <rPr>
        <sz val="10"/>
        <color theme="1"/>
        <rFont val="Garamond"/>
        <family val="1"/>
      </rPr>
      <t> </t>
    </r>
  </si>
  <si>
    <r>
      <t>Intraprende relazioni collaborative e partecipative con colleghi ed amministratori. Possiede una visione d’insieme del proprio lavoro, della propria struttura, dei processi e delle persone. Partecipa attivamente alla vita organizz</t>
    </r>
    <r>
      <rPr>
        <u/>
        <sz val="10"/>
        <color theme="1"/>
        <rFont val="Garamond"/>
        <family val="1"/>
      </rPr>
      <t>a</t>
    </r>
    <r>
      <rPr>
        <sz val="10"/>
        <color theme="1"/>
        <rFont val="Garamond"/>
        <family val="1"/>
      </rPr>
      <t xml:space="preserve"> tiva con atteggiamento propositivo, condividendo informazioni ed esperienze nel lavoro in team. Adotta modalità di ascolto attivo e comunicazione chiara ed empatica con gli interlocutori, gestendo il </t>
    </r>
    <r>
      <rPr>
        <i/>
        <sz val="10"/>
        <color theme="1"/>
        <rFont val="Garamond"/>
        <family val="1"/>
      </rPr>
      <t>feedback</t>
    </r>
    <r>
      <rPr>
        <sz val="10"/>
        <color theme="1"/>
        <rFont val="Garamond"/>
        <family val="1"/>
      </rPr>
      <t xml:space="preserve">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t>
    </r>
  </si>
  <si>
    <t>Durante le riunioni partecipa attivamente avanzando proposte e/o suggerimenti?</t>
  </si>
  <si>
    <t>Giudizio da parte degli Amministratori:</t>
  </si>
  <si>
    <t>Giudizio da parte dei Colleghi</t>
  </si>
  <si>
    <t>Se sono presenti: Segnala delle eventuali criticità nel funzionamento delle relazioni operative interorganizzative?</t>
  </si>
  <si>
    <r>
      <t xml:space="preserve">                  </t>
    </r>
    <r>
      <rPr>
        <sz val="10"/>
        <color theme="1"/>
        <rFont val="Garamond"/>
        <family val="1"/>
      </rPr>
      <t xml:space="preserve">Sempre </t>
    </r>
  </si>
  <si>
    <t>Le informazioni rilasciate agli utenti sono sempre chiare? Adotta uno stile di comunicazione adeguato all’interlocutore?</t>
  </si>
  <si>
    <t>Quando sono presenti conflitti riesce comunque ad accogliere il punto di vista dell’altro cercando di proporre soluzioni che ne tengono conto?</t>
  </si>
  <si>
    <t>Orientamento alla qualità dei servizi</t>
  </si>
  <si>
    <t>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t>
  </si>
  <si>
    <t xml:space="preserve">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t>
  </si>
  <si>
    <r>
      <t>-</t>
    </r>
    <r>
      <rPr>
        <sz val="7"/>
        <color theme="1"/>
        <rFont val="Times New Roman"/>
        <family val="1"/>
      </rPr>
      <t xml:space="preserve">                     </t>
    </r>
    <r>
      <rPr>
        <sz val="10"/>
        <color theme="1"/>
        <rFont val="Garamond"/>
        <family val="1"/>
      </rPr>
      <t>N°_ procedimenti gestiti nel rispetto dei termini fissati sul totale dei procedimenti gestiti;</t>
    </r>
  </si>
  <si>
    <r>
      <t>-</t>
    </r>
    <r>
      <rPr>
        <sz val="7"/>
        <color theme="1"/>
        <rFont val="Times New Roman"/>
        <family val="1"/>
      </rPr>
      <t xml:space="preserve">                     </t>
    </r>
    <r>
      <rPr>
        <sz val="10"/>
        <color theme="1"/>
        <rFont val="Garamond"/>
        <family val="1"/>
      </rPr>
      <t>N°_ dei casi di respingimento/restituzione degli atti per carenza istruttoria;</t>
    </r>
  </si>
  <si>
    <r>
      <t>-</t>
    </r>
    <r>
      <rPr>
        <sz val="7"/>
        <color theme="1"/>
        <rFont val="Times New Roman"/>
        <family val="1"/>
      </rPr>
      <t xml:space="preserve">                     </t>
    </r>
    <r>
      <rPr>
        <sz val="10"/>
        <color theme="1"/>
        <rFont val="Garamond"/>
        <family val="1"/>
      </rPr>
      <t>N°_ dei servizi sui cui sono stati fissati standard di qualità secondo i parametri previsti in termini di tempestività; accessibilità; etc.</t>
    </r>
  </si>
  <si>
    <r>
      <t>-</t>
    </r>
    <r>
      <rPr>
        <sz val="7"/>
        <color theme="1"/>
        <rFont val="Times New Roman"/>
        <family val="1"/>
      </rPr>
      <t xml:space="preserve">                     </t>
    </r>
    <r>
      <rPr>
        <sz val="10"/>
        <color theme="1"/>
        <rFont val="Garamond"/>
        <family val="1"/>
      </rPr>
      <t>Monitora i tempi e le scadenze da rispettare?</t>
    </r>
  </si>
  <si>
    <t>Giudizio da parte degli Amministratori e/o Segretario</t>
  </si>
  <si>
    <r>
      <t xml:space="preserve">                 </t>
    </r>
    <r>
      <rPr>
        <sz val="10"/>
        <color theme="1"/>
        <rFont val="Garamond"/>
        <family val="1"/>
      </rPr>
      <t>Mai</t>
    </r>
  </si>
  <si>
    <r>
      <t xml:space="preserve">                 </t>
    </r>
    <r>
      <rPr>
        <sz val="10"/>
        <color theme="1"/>
        <rFont val="Garamond"/>
        <family val="1"/>
      </rPr>
      <t>Raramente</t>
    </r>
  </si>
  <si>
    <r>
      <t xml:space="preserve">                 </t>
    </r>
    <r>
      <rPr>
        <sz val="10"/>
        <color theme="1"/>
        <rFont val="Garamond"/>
        <family val="1"/>
      </rPr>
      <t>Qualche volta</t>
    </r>
  </si>
  <si>
    <r>
      <t xml:space="preserve">                 </t>
    </r>
    <r>
      <rPr>
        <sz val="10"/>
        <color theme="1"/>
        <rFont val="Garamond"/>
        <family val="1"/>
      </rPr>
      <t>Spesso</t>
    </r>
  </si>
  <si>
    <r>
      <t xml:space="preserve">                 </t>
    </r>
    <r>
      <rPr>
        <sz val="10"/>
        <color theme="1"/>
        <rFont val="Garamond"/>
        <family val="1"/>
      </rPr>
      <t>Sempre</t>
    </r>
  </si>
  <si>
    <r>
      <t>-</t>
    </r>
    <r>
      <rPr>
        <sz val="7"/>
        <color theme="1"/>
        <rFont val="Times New Roman"/>
        <family val="1"/>
      </rPr>
      <t xml:space="preserve">                     </t>
    </r>
    <r>
      <rPr>
        <sz val="10"/>
        <color theme="1"/>
        <rFont val="Garamond"/>
        <family val="1"/>
      </rPr>
      <t>Propone degli interventi finalizzati ad eliminare eventuali criticità nell’erogazione dei servizi ai cittadini?</t>
    </r>
  </si>
  <si>
    <t>Giudizio da parte degli Amministratori</t>
  </si>
  <si>
    <r>
      <t xml:space="preserve">Integrazione con gli amministratori su obiettivi assegnati. </t>
    </r>
    <r>
      <rPr>
        <sz val="10"/>
        <color theme="1"/>
        <rFont val="Garamond"/>
        <family val="1"/>
      </rPr>
      <t>Capacità di tradurre in azioni concrete i piani e i programmi della politica.</t>
    </r>
  </si>
  <si>
    <t>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t>
  </si>
  <si>
    <t>Giudizio da parte dei Colleghi limitatamente all’attenzione rivolta alle altre aree (CdR)</t>
  </si>
  <si>
    <r>
      <t>Analisi e soluzione dei problemi</t>
    </r>
    <r>
      <rPr>
        <sz val="10"/>
        <color theme="1"/>
        <rFont val="Garamond"/>
        <family val="1"/>
      </rPr>
      <t>. Capacità di individuare e comprendere gli aspetti essenziali dei problemi, proporre soluzioni e verificarne gli esiti.</t>
    </r>
  </si>
  <si>
    <t xml:space="preserve">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t>
  </si>
  <si>
    <t>Rapporti con l’utenza</t>
  </si>
  <si>
    <t>Capacità di cogliere le esigenze dei clienti interni ed esterni orientando costantemente la propria attività al soddisfacimento delle loro esigenze, coerentemente con l’ organizzazione dei servizi.</t>
  </si>
  <si>
    <t xml:space="preserve">Adotta una modalità di ascolto attivo e garantisce adeguata accoglienza dell’utenza; </t>
  </si>
  <si>
    <t xml:space="preserve">Organizza e gestisce l’orario di servizio in relazione alle esigenze dell’utenza. Gestisce il feedback. Presidia sull’ adeguata gestione dei rapporti con l’utenza da parte dei propri collaboratori. </t>
  </si>
  <si>
    <t xml:space="preserve">Organizza le informazioni circa il servizio erogato dalla propria struttura per orientare l’utenza esterna (es. segnaletica interna, accessibilità, portali on line per il cittadino). </t>
  </si>
  <si>
    <t>Si attiva in modo coerente e tempestivo per la soddisfazione del bisogno espresso dall’utenza.</t>
  </si>
  <si>
    <r>
      <t>Orientamento al risultato</t>
    </r>
    <r>
      <rPr>
        <sz val="10"/>
        <color theme="1"/>
        <rFont val="Garamond"/>
        <family val="1"/>
      </rPr>
      <t>:</t>
    </r>
    <r>
      <rPr>
        <b/>
        <sz val="12"/>
        <color theme="1"/>
        <rFont val="Times New Roman"/>
        <family val="1"/>
      </rPr>
      <t xml:space="preserve"> </t>
    </r>
    <r>
      <rPr>
        <sz val="10"/>
        <color theme="1"/>
        <rFont val="Garamond"/>
        <family val="1"/>
      </rPr>
      <t>Capacità di lavorare per il perseguimento di obiettivi, anche attraverso la autodete</t>
    </r>
    <r>
      <rPr>
        <u/>
        <sz val="10"/>
        <color theme="1"/>
        <rFont val="Garamond"/>
        <family val="1"/>
      </rPr>
      <t>r</t>
    </r>
    <r>
      <rPr>
        <sz val="10"/>
        <color theme="1"/>
        <rFont val="Garamond"/>
        <family val="1"/>
      </rPr>
      <t xml:space="preserve"> minazione degli stessi, definendo livelli di prestazione sfidanti. Applic</t>
    </r>
    <r>
      <rPr>
        <u/>
        <sz val="10"/>
        <color theme="1"/>
        <rFont val="Garamond"/>
        <family val="1"/>
      </rPr>
      <t>a</t>
    </r>
    <r>
      <rPr>
        <sz val="10"/>
        <color theme="1"/>
        <rFont val="Garamond"/>
        <family val="1"/>
      </rPr>
      <t xml:space="preserve"> zione costante al raggiungimento dei risultati di competenza. Capacità di essere efficace finalizzando con continuità le proprie e altrui attività al conseguimento dei risultati</t>
    </r>
  </si>
  <si>
    <t>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t>
  </si>
  <si>
    <r>
      <t xml:space="preserve">                 </t>
    </r>
    <r>
      <rPr>
        <sz val="10"/>
        <color theme="1"/>
        <rFont val="Garamond"/>
        <family val="1"/>
      </rPr>
      <t xml:space="preserve">Spesso </t>
    </r>
  </si>
  <si>
    <t>Giudizio da parte dei Colleghi limitatamente a “sollecita o promuove la collaborazione con gli altri Responsabili coinvolti nel proprio obiettivo”</t>
  </si>
  <si>
    <r>
      <t xml:space="preserve">Iniziativa: </t>
    </r>
    <r>
      <rPr>
        <sz val="10"/>
        <color theme="1"/>
        <rFont val="Garamond"/>
        <family val="1"/>
      </rPr>
      <t xml:space="preserve">Capacità di attivarsi in modo autonomo nell'ambito delle proprie responsabilità e dei propri compiti, senza attendere indicazioni dagli altri e senza subire gli eventi. </t>
    </r>
  </si>
  <si>
    <t>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t>
  </si>
  <si>
    <r>
      <t>Capacità di gestire efficacemente le risorse umane.:Capacità di guidare, coinvolgere e motivare le persone in maniera efficace, per il raggiungimento degli obiettivi assegnati, cons</t>
    </r>
    <r>
      <rPr>
        <u/>
        <sz val="10"/>
        <color theme="1"/>
        <rFont val="Garamond"/>
        <family val="1"/>
      </rPr>
      <t>i</t>
    </r>
    <r>
      <rPr>
        <sz val="10"/>
        <color theme="1"/>
        <rFont val="Garamond"/>
        <family val="1"/>
      </rPr>
      <t xml:space="preserve"> derandoli come valore e risorsa in sé, ottenendo il meglio da ciascuno di loro. Capacità di delegare obiettivi e attività.</t>
    </r>
  </si>
  <si>
    <r>
      <t>Relazione, integrazione, comunicazione:Capacità di relazionarsi nel gruppo di lavoro e con i  colleghi, partecipazione alla vita organizzativa, collabor</t>
    </r>
    <r>
      <rPr>
        <u/>
        <sz val="10"/>
        <color theme="1"/>
        <rFont val="Garamond"/>
        <family val="1"/>
      </rPr>
      <t>a</t>
    </r>
    <r>
      <rPr>
        <sz val="10"/>
        <color theme="1"/>
        <rFont val="Garamond"/>
        <family val="1"/>
      </rPr>
      <t xml:space="preserve"> zione ed integrazione nei processi di servizio</t>
    </r>
  </si>
  <si>
    <t>Orientamento alla qualità dei servizi:Capacità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t>
  </si>
  <si>
    <t>Rapporti con l’utenza:Capacità di cogliere le esigenze dei clienti interni ed esterni orientando costantemente la propria attività al soddisfacimento delle loro esigenze, coerentemente con l’ organizzazione dei servizi.</t>
  </si>
  <si>
    <t>Il Responsabile: Coinvolge il gruppo di lavoro, promuove la comunicazione, la collaborazione e la partecipazione. Adotta azioni volte ad implementare le competenze professionali dei dipendenti. Valorizza il personale dipendente favorendo l’autonomia e delegando responsabilità.</t>
  </si>
  <si>
    <r>
      <t>Il Responsabile: Intraprende relazioni collaborative e partecipative con colleghi ed amministratori. Possiede una visione d’insieme del proprio lavoro, della propria struttura, dei processi e delle persone. Partecipa attivamente alla vita organizz</t>
    </r>
    <r>
      <rPr>
        <u/>
        <sz val="10"/>
        <color theme="1"/>
        <rFont val="Garamond"/>
        <family val="1"/>
      </rPr>
      <t>a</t>
    </r>
    <r>
      <rPr>
        <sz val="10"/>
        <color theme="1"/>
        <rFont val="Garamond"/>
        <family val="1"/>
      </rPr>
      <t xml:space="preserve"> tiva con atteggiamento propositivo, condividendo informazioni ed esperienze nel lavoro in team. Adotta modalità di ascolto attivo e comunicazione chiara ed empatica con gli interlocutori, gestendo il </t>
    </r>
    <r>
      <rPr>
        <i/>
        <sz val="10"/>
        <color theme="1"/>
        <rFont val="Garamond"/>
        <family val="1"/>
      </rPr>
      <t>feedback</t>
    </r>
    <r>
      <rPr>
        <sz val="10"/>
        <color theme="1"/>
        <rFont val="Garamond"/>
        <family val="1"/>
      </rPr>
      <t xml:space="preserve">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t>
    </r>
  </si>
  <si>
    <t xml:space="preserve">Il Responsabile: 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t>
  </si>
  <si>
    <t>Il Responsabile: 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t>
  </si>
  <si>
    <t xml:space="preserve">Il Responsabile: 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t>
  </si>
  <si>
    <t>Il Responsabile: Adotta una modalità di ascolto attivo e garantisce adeguata accoglienza dell’utenza; Organizza e gestisce l’orario di servizio in relazione alle esigenze dell’utenza. Gestisce il feedback. Presidia sull’ adeguata gestione dei rapporti con l’utenza da parte dei propri collaboratori. nformazioni circa il servizio erogato dalla propria struttura per orientare l’utenza esterna (es. segnaletica interna, accessibilità, portali on line per il cittadino). Si attiva in modo coerente e tempestivo per la soddisfazione del bisogno espresso dall’utenza.</t>
  </si>
  <si>
    <t>Il Responsabile: 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t>
  </si>
  <si>
    <t>Il Responsabile: 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t>
  </si>
  <si>
    <t>Indicatori</t>
  </si>
  <si>
    <t>Esito valutazione</t>
  </si>
  <si>
    <t>Programmazione Performance Organizzativa 2020</t>
  </si>
  <si>
    <t xml:space="preserve">Formula =[Azione Attuata/Azione Programmata ]*100  </t>
  </si>
  <si>
    <t>Dare piena attuazione alle azoni necessarie per il conseguimento degli esiti attesi negli indicatori risultato previsti nell'allegata scheda di programmazione degli Obiettivi di Performance per l'annualità 2020</t>
  </si>
  <si>
    <t xml:space="preserve"> Pianificare e implementare le azioni necessarie all'introduzione del Lavoro Agile secondo le direttive di cui all'art. 87 del  D.L. n. 18 del 17/3/2020 recante "Misure straordinarie in materia di lavoro agile…" 
</t>
  </si>
  <si>
    <t>Gestione operativa di tutte le azioni programmate e quelle ordinarie previste al fine di garantire un'efficace governo dell'emergenza sanitaria conseguente al COVID 19</t>
  </si>
  <si>
    <t>Assicurare attraverso l'introduzione del Lavoro Agile, l'attuazione dei programmi dell'organo esecutivo dell'ente e il mantenimento di adeguati standard di servizio rilevanti per i cittadini durante l'emergenza Covid 19.</t>
  </si>
  <si>
    <t>Strumenti di programmazione: in relazione all'emergenza Covid-19, costante verifica e aggiornamento dello scostamento delle entrate rispetto a quanto originariamente previsto e ristrutturazione della spesa in funzione delle eventuali minori entrate che si dovessero concretizzare in corso d'anno.</t>
  </si>
  <si>
    <t>Gestione Programmazione - Economico Finanziaria nell'ambito dell'ermergenza Covid 19</t>
  </si>
  <si>
    <t>Gestione dell'emergenza sanitaria  a cura del personale della Polizia Locale</t>
  </si>
  <si>
    <t>Comune di VILLAURBANA</t>
  </si>
  <si>
    <t>Area: TECNICA E DI VIGILANZA</t>
  </si>
  <si>
    <t>Formula =[ Report Giornaliero sulle attività svolte dal personale di polizia locale secondo il modello disposto dalla prefettura/questura ];</t>
  </si>
  <si>
    <t>Assicurare tutte le azioni programmate e quelle ordinarie previste al fine di garantire un'efficace governo dell'emergenza sanitaria conseguente al COVID 19</t>
  </si>
  <si>
    <t>Formula =[ Somma totale tit. 1 impegnata dal Settore/ totali stanziati dal Settore tit. 1]*100; Formula =[ somme  totali impegnati dal Settore Titolo II/somme totali stanziati dal Settore Titolo II ]*100  . L'obiettivo è considerato raggiunto per una percentuale uguale o  superiore al 70%</t>
  </si>
  <si>
    <t xml:space="preserve"> Formula =[ Adempimenti attuati/Adempimenti in capo al CdR]*100. L'obiettivo è considerato raggiunto per una percentuale uguale o  superiore al 90%</t>
  </si>
  <si>
    <t xml:space="preserve"> Formula =[ Adempimenti attuati/Adempimenti in capo al CdR]*100 L'obiettivo è considerato raggiunto per una percentuale uguale o  superiore al 90%</t>
  </si>
  <si>
    <t xml:space="preserve"> Formula =[ N. atti sottoposti a controllo interno che non presentano anomalie/ N. atti sottoposti a controllo interno ]*100 L'obiettivo è considerato raggiunto per una percentuale uguale o  superiore al 90%</t>
  </si>
  <si>
    <t>Formula =[ N. sedute di controllo successivo di regolarità  amministrativa effettuate/ - N. sedute di controllo di regolarità  amministrativa previste dal regolamento]*100 L'obiettivo è considerato raggiunto per una percentuale uguale o  superiore al 90%</t>
  </si>
  <si>
    <t>Formula =[N. determinazione corrette per rilascio parere regolarità  contabile/ - N. determinazioni pervenute dagli uffici]*100 L'obiettivo è considerato raggiunto per una percentuale uguale o  superiore al 90%</t>
  </si>
  <si>
    <t xml:space="preserve">Report di monitoraggio per ciascun dipendente con la verifica dei risultati attesi rispetto ai programmi.  Il report dovrà contenere l'indicazione delle attività svolte e  la verifica delle tempistiche a cura del responsabile.  </t>
  </si>
  <si>
    <t>Presidio organizzativo delle azioni necessare ad assicurare la verifica periodica delle entrate e ristrutturazione della spesa</t>
  </si>
  <si>
    <t>Verifica periodica dell'andamento delle entrata e delle spese attraverso le ariazioni di bilancio necessarie al fine di mantenere costante l'equilibrio del Bilancio nel corso dell'anno.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</si>
</sst>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 _€_-;\-* #,##0\ _€_-;_-* &quot;-&quot;\ _€_-;_-@_-"/>
    <numFmt numFmtId="164" formatCode="_-&quot;€&quot;\ * #,##0.00_-;\-&quot;€&quot;\ * #,##0.00_-;_-&quot;€&quot;\ * &quot;-&quot;??_-;_-@_-"/>
    <numFmt numFmtId="165" formatCode="_-* #,##0.00_-;\-* #,##0.00_-;_-* &quot;-&quot;??_-;_-@_-"/>
    <numFmt numFmtId="166" formatCode="0.0"/>
    <numFmt numFmtId="167" formatCode="_-* #,##0_-;\-* #,##0_-;_-* &quot;-&quot;??_-;_-@_-"/>
    <numFmt numFmtId="168" formatCode="_-* #,##0.0_-;\-* #,##0.0_-;_-* &quot;-&quot;??_-;_-@_-"/>
  </numFmts>
  <fonts count="57" x14ac:knownFonts="1">
    <font>
      <sz val="11"/>
      <color theme="1"/>
      <name val="Calibri"/>
      <family val="2"/>
      <scheme val="minor"/>
    </font>
    <font>
      <sz val="11"/>
      <color indexed="8"/>
      <name val="Calibri"/>
      <family val="2"/>
    </font>
    <font>
      <b/>
      <sz val="11"/>
      <color indexed="8"/>
      <name val="Calibri"/>
      <family val="2"/>
    </font>
    <font>
      <sz val="11"/>
      <name val="Calibri"/>
      <family val="2"/>
    </font>
    <font>
      <sz val="11"/>
      <name val="Garamond"/>
      <family val="1"/>
    </font>
    <font>
      <b/>
      <sz val="11"/>
      <name val="Calibri"/>
      <family val="2"/>
    </font>
    <font>
      <sz val="12"/>
      <name val="Garamond"/>
      <family val="1"/>
    </font>
    <font>
      <sz val="12"/>
      <name val="Calibri"/>
      <family val="2"/>
    </font>
    <font>
      <sz val="10"/>
      <name val="Garamond"/>
      <family val="1"/>
    </font>
    <font>
      <sz val="10"/>
      <name val="Calibri"/>
      <family val="2"/>
    </font>
    <font>
      <b/>
      <sz val="12"/>
      <name val="Garamond"/>
      <family val="1"/>
    </font>
    <font>
      <b/>
      <sz val="36"/>
      <name val="Calibri"/>
      <family val="2"/>
    </font>
    <font>
      <sz val="11"/>
      <color indexed="8"/>
      <name val="Garamond"/>
      <family val="1"/>
    </font>
    <font>
      <u/>
      <sz val="11"/>
      <name val="Calibri"/>
      <family val="2"/>
    </font>
    <font>
      <b/>
      <sz val="9"/>
      <color indexed="81"/>
      <name val="Tahoma"/>
      <family val="2"/>
    </font>
    <font>
      <sz val="9"/>
      <color indexed="81"/>
      <name val="Tahoma"/>
      <family val="2"/>
    </font>
    <font>
      <sz val="10"/>
      <name val="Arial"/>
      <family val="2"/>
    </font>
    <font>
      <b/>
      <i/>
      <sz val="12"/>
      <name val="Garamond"/>
      <family val="1"/>
    </font>
    <font>
      <b/>
      <i/>
      <sz val="16"/>
      <name val="Garamond"/>
      <family val="1"/>
    </font>
    <font>
      <b/>
      <sz val="14"/>
      <name val="Garamond"/>
      <family val="1"/>
    </font>
    <font>
      <b/>
      <i/>
      <sz val="14"/>
      <name val="Garamond"/>
      <family val="1"/>
    </font>
    <font>
      <b/>
      <i/>
      <sz val="18"/>
      <name val="Garamond"/>
      <family val="1"/>
    </font>
    <font>
      <u/>
      <sz val="11"/>
      <color theme="10"/>
      <name val="Calibri"/>
      <family val="2"/>
      <scheme val="minor"/>
    </font>
    <font>
      <sz val="11"/>
      <color theme="1"/>
      <name val="Calibri"/>
      <family val="2"/>
      <scheme val="minor"/>
    </font>
    <font>
      <sz val="14"/>
      <name val="Garamond"/>
      <family val="1"/>
    </font>
    <font>
      <b/>
      <sz val="8"/>
      <name val="Garamond"/>
      <family val="1"/>
    </font>
    <font>
      <b/>
      <sz val="9"/>
      <name val="Garamond"/>
      <family val="1"/>
    </font>
    <font>
      <sz val="9"/>
      <name val="Garamond"/>
      <family val="1"/>
    </font>
    <font>
      <i/>
      <sz val="9"/>
      <name val="Garamond"/>
      <family val="1"/>
    </font>
    <font>
      <b/>
      <sz val="10"/>
      <name val="Garamond"/>
      <family val="1"/>
    </font>
    <font>
      <b/>
      <i/>
      <sz val="10"/>
      <name val="Garamond"/>
      <family val="1"/>
    </font>
    <font>
      <i/>
      <sz val="10"/>
      <name val="Garamond"/>
      <family val="1"/>
    </font>
    <font>
      <b/>
      <sz val="8"/>
      <color indexed="81"/>
      <name val="Tahoma"/>
      <family val="2"/>
    </font>
    <font>
      <sz val="8"/>
      <color indexed="81"/>
      <name val="Tahoma"/>
      <family val="2"/>
    </font>
    <font>
      <b/>
      <i/>
      <sz val="12"/>
      <color rgb="FFFF0000"/>
      <name val="Garamond"/>
      <family val="1"/>
    </font>
    <font>
      <b/>
      <sz val="18"/>
      <name val="Garamond"/>
      <family val="1"/>
    </font>
    <font>
      <sz val="11"/>
      <color theme="1"/>
      <name val="Garamond"/>
      <family val="1"/>
    </font>
    <font>
      <sz val="12"/>
      <color rgb="FFFF0000"/>
      <name val="Garamond"/>
      <family val="1"/>
    </font>
    <font>
      <b/>
      <i/>
      <sz val="11"/>
      <name val="Garamond"/>
      <family val="1"/>
    </font>
    <font>
      <b/>
      <sz val="28"/>
      <name val="Garamond"/>
      <family val="1"/>
    </font>
    <font>
      <b/>
      <i/>
      <sz val="28"/>
      <name val="Garamond"/>
      <family val="1"/>
    </font>
    <font>
      <b/>
      <i/>
      <sz val="22"/>
      <name val="Garamond"/>
      <family val="1"/>
    </font>
    <font>
      <b/>
      <sz val="12"/>
      <color theme="1"/>
      <name val="Garamond"/>
      <family val="1"/>
    </font>
    <font>
      <b/>
      <sz val="8"/>
      <color theme="1"/>
      <name val="Garamond"/>
      <family val="1"/>
    </font>
    <font>
      <sz val="8"/>
      <color theme="1"/>
      <name val="Garamond"/>
      <family val="1"/>
    </font>
    <font>
      <b/>
      <sz val="11"/>
      <color theme="1"/>
      <name val="Garamond"/>
      <family val="1"/>
    </font>
    <font>
      <b/>
      <sz val="11"/>
      <name val="Garamond"/>
      <family val="1"/>
    </font>
    <font>
      <sz val="12"/>
      <color theme="1"/>
      <name val="Times New Roman"/>
      <family val="1"/>
    </font>
    <font>
      <b/>
      <sz val="12"/>
      <color theme="1"/>
      <name val="Times New Roman"/>
      <family val="1"/>
    </font>
    <font>
      <sz val="12"/>
      <color theme="1"/>
      <name val="Garamond"/>
      <family val="1"/>
    </font>
    <font>
      <b/>
      <sz val="10"/>
      <color theme="1"/>
      <name val="Garamond"/>
      <family val="1"/>
    </font>
    <font>
      <sz val="10"/>
      <color theme="1"/>
      <name val="Garamond"/>
      <family val="1"/>
    </font>
    <font>
      <u/>
      <sz val="10"/>
      <color theme="1"/>
      <name val="Garamond"/>
      <family val="1"/>
    </font>
    <font>
      <sz val="7"/>
      <color theme="1"/>
      <name val="Times New Roman"/>
      <family val="1"/>
    </font>
    <font>
      <i/>
      <sz val="10"/>
      <color theme="1"/>
      <name val="Garamond"/>
      <family val="1"/>
    </font>
    <font>
      <sz val="11"/>
      <color rgb="FFFF0000"/>
      <name val="Garamond"/>
      <family val="1"/>
    </font>
    <font>
      <sz val="10"/>
      <color rgb="FFFF0000"/>
      <name val="Garamond"/>
      <family val="1"/>
    </font>
  </fonts>
  <fills count="19">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indexed="53"/>
        <bgColor indexed="64"/>
      </patternFill>
    </fill>
    <fill>
      <patternFill patternType="solid">
        <fgColor indexed="51"/>
        <bgColor indexed="64"/>
      </patternFill>
    </fill>
    <fill>
      <patternFill patternType="gray06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gray0625">
        <bgColor theme="9"/>
      </patternFill>
    </fill>
    <fill>
      <patternFill patternType="solid">
        <fgColor indexed="13"/>
        <bgColor indexed="64"/>
      </patternFill>
    </fill>
    <fill>
      <patternFill patternType="solid">
        <fgColor rgb="FFF79646"/>
        <bgColor indexed="64"/>
      </patternFill>
    </fill>
    <fill>
      <patternFill patternType="solid">
        <fgColor rgb="FFFDE4D0"/>
        <bgColor indexed="64"/>
      </patternFill>
    </fill>
    <fill>
      <patternFill patternType="solid">
        <fgColor rgb="FFFFFF00"/>
        <bgColor indexed="64"/>
      </patternFill>
    </fill>
  </fills>
  <borders count="101">
    <border>
      <left/>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style="double">
        <color indexed="64"/>
      </left>
      <right style="double">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theme="3" tint="0.39997558519241921"/>
      </left>
      <right/>
      <top style="thin">
        <color theme="3" tint="0.39997558519241921"/>
      </top>
      <bottom/>
      <diagonal/>
    </border>
    <border>
      <left/>
      <right/>
      <top style="thin">
        <color theme="3" tint="0.39997558519241921"/>
      </top>
      <bottom/>
      <diagonal/>
    </border>
    <border>
      <left/>
      <right style="thin">
        <color theme="3" tint="0.39997558519241921"/>
      </right>
      <top style="thin">
        <color theme="3" tint="0.39997558519241921"/>
      </top>
      <bottom/>
      <diagonal/>
    </border>
    <border>
      <left style="thin">
        <color theme="3" tint="0.39997558519241921"/>
      </left>
      <right/>
      <top/>
      <bottom/>
      <diagonal/>
    </border>
    <border>
      <left/>
      <right/>
      <top/>
      <bottom style="thin">
        <color theme="3" tint="0.39997558519241921"/>
      </bottom>
      <diagonal/>
    </border>
    <border>
      <left/>
      <right style="thin">
        <color theme="3" tint="0.39997558519241921"/>
      </right>
      <top/>
      <bottom/>
      <diagonal/>
    </border>
    <border>
      <left/>
      <right/>
      <top style="thin">
        <color theme="3" tint="0.39997558519241921"/>
      </top>
      <bottom style="thin">
        <color theme="3" tint="0.39997558519241921"/>
      </bottom>
      <diagonal/>
    </border>
    <border>
      <left style="thin">
        <color theme="3" tint="0.39997558519241921"/>
      </left>
      <right/>
      <top/>
      <bottom style="thin">
        <color theme="3" tint="0.39997558519241921"/>
      </bottom>
      <diagonal/>
    </border>
    <border>
      <left/>
      <right style="thin">
        <color theme="3" tint="0.39997558519241921"/>
      </right>
      <top/>
      <bottom style="thin">
        <color theme="3" tint="0.39997558519241921"/>
      </bottom>
      <diagonal/>
    </border>
    <border>
      <left style="thin">
        <color theme="3" tint="0.39997558519241921"/>
      </left>
      <right style="thin">
        <color theme="3" tint="0.39997558519241921"/>
      </right>
      <top/>
      <bottom style="thin">
        <color theme="3" tint="0.39997558519241921"/>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theme="3" tint="0.39997558519241921"/>
      </left>
      <right style="thin">
        <color theme="3" tint="0.39997558519241921"/>
      </right>
      <top style="thin">
        <color theme="3" tint="0.39997558519241921"/>
      </top>
      <bottom/>
      <diagonal/>
    </border>
    <border>
      <left/>
      <right style="thin">
        <color theme="3" tint="0.39997558519241921"/>
      </right>
      <top style="thin">
        <color theme="3" tint="0.39997558519241921"/>
      </top>
      <bottom style="thin">
        <color theme="3" tint="0.39997558519241921"/>
      </bottom>
      <diagonal/>
    </border>
    <border>
      <left style="thin">
        <color theme="3" tint="0.59999389629810485"/>
      </left>
      <right style="thin">
        <color theme="3" tint="0.59999389629810485"/>
      </right>
      <top style="thin">
        <color theme="3" tint="0.59999389629810485"/>
      </top>
      <bottom style="thin">
        <color theme="3" tint="0.59999389629810485"/>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double">
        <color indexed="64"/>
      </right>
      <top/>
      <bottom/>
      <diagonal/>
    </border>
    <border>
      <left style="thin">
        <color theme="3" tint="0.39997558519241921"/>
      </left>
      <right style="thin">
        <color theme="3" tint="0.39997558519241921"/>
      </right>
      <top/>
      <bottom/>
      <diagonal/>
    </border>
    <border>
      <left/>
      <right style="thin">
        <color theme="3" tint="0.59999389629810485"/>
      </right>
      <top style="thin">
        <color theme="3" tint="0.59999389629810485"/>
      </top>
      <bottom/>
      <diagonal/>
    </border>
    <border>
      <left style="thin">
        <color theme="3" tint="0.59999389629810485"/>
      </left>
      <right style="thin">
        <color theme="3" tint="0.59999389629810485"/>
      </right>
      <top style="thin">
        <color theme="3" tint="0.59999389629810485"/>
      </top>
      <bottom/>
      <diagonal/>
    </border>
    <border>
      <left/>
      <right style="thin">
        <color theme="3" tint="0.59999389629810485"/>
      </right>
      <top/>
      <bottom/>
      <diagonal/>
    </border>
    <border>
      <left style="thin">
        <color theme="3" tint="0.59999389629810485"/>
      </left>
      <right style="thin">
        <color theme="3" tint="0.59999389629810485"/>
      </right>
      <top/>
      <bottom/>
      <diagonal/>
    </border>
    <border>
      <left/>
      <right style="thin">
        <color theme="3" tint="0.59999389629810485"/>
      </right>
      <top/>
      <bottom style="thin">
        <color theme="3" tint="0.59999389629810485"/>
      </bottom>
      <diagonal/>
    </border>
    <border>
      <left style="thin">
        <color theme="3" tint="0.59999389629810485"/>
      </left>
      <right style="thin">
        <color theme="3" tint="0.59999389629810485"/>
      </right>
      <top/>
      <bottom style="thin">
        <color theme="3" tint="0.59999389629810485"/>
      </bottom>
      <diagonal/>
    </border>
    <border>
      <left/>
      <right style="thin">
        <color theme="3" tint="0.59999389629810485"/>
      </right>
      <top style="thin">
        <color theme="3" tint="0.59999389629810485"/>
      </top>
      <bottom style="thin">
        <color theme="3" tint="0.59999389629810485"/>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theme="3" tint="0.39997558519241921"/>
      </left>
      <right/>
      <top style="double">
        <color indexed="64"/>
      </top>
      <bottom style="thin">
        <color theme="3" tint="0.39997558519241921"/>
      </bottom>
      <diagonal/>
    </border>
    <border>
      <left/>
      <right/>
      <top style="double">
        <color indexed="64"/>
      </top>
      <bottom style="thin">
        <color theme="3" tint="0.39997558519241921"/>
      </bottom>
      <diagonal/>
    </border>
    <border>
      <left/>
      <right style="thin">
        <color theme="3" tint="0.39997558519241921"/>
      </right>
      <top style="double">
        <color indexed="64"/>
      </top>
      <bottom style="thin">
        <color theme="3" tint="0.39997558519241921"/>
      </bottom>
      <diagonal/>
    </border>
    <border>
      <left/>
      <right style="double">
        <color indexed="64"/>
      </right>
      <top style="thin">
        <color theme="3" tint="0.39997558519241921"/>
      </top>
      <bottom style="thin">
        <color theme="3" tint="0.39997558519241921"/>
      </bottom>
      <diagonal/>
    </border>
    <border>
      <left style="double">
        <color indexed="64"/>
      </left>
      <right style="double">
        <color indexed="64"/>
      </right>
      <top style="thin">
        <color theme="3" tint="0.39997558519241921"/>
      </top>
      <bottom style="thin">
        <color theme="3" tint="0.39997558519241921"/>
      </bottom>
      <diagonal/>
    </border>
    <border>
      <left style="double">
        <color indexed="64"/>
      </left>
      <right style="thin">
        <color theme="3" tint="0.39997558519241921"/>
      </right>
      <top style="thin">
        <color theme="3" tint="0.39997558519241921"/>
      </top>
      <bottom style="thin">
        <color theme="3" tint="0.39997558519241921"/>
      </bottom>
      <diagonal/>
    </border>
    <border>
      <left style="thin">
        <color indexed="64"/>
      </left>
      <right style="thin">
        <color indexed="64"/>
      </right>
      <top style="thin">
        <color theme="3" tint="0.39997558519241921"/>
      </top>
      <bottom style="thin">
        <color theme="3" tint="0.39997558519241921"/>
      </bottom>
      <diagonal/>
    </border>
    <border>
      <left style="thin">
        <color indexed="64"/>
      </left>
      <right style="thin">
        <color theme="3" tint="0.39997558519241921"/>
      </right>
      <top style="thin">
        <color theme="3" tint="0.39997558519241921"/>
      </top>
      <bottom style="thin">
        <color theme="3" tint="0.39997558519241921"/>
      </bottom>
      <diagonal/>
    </border>
    <border>
      <left style="thin">
        <color theme="3" tint="0.39997558519241921"/>
      </left>
      <right/>
      <top style="thin">
        <color theme="3" tint="0.39997558519241921"/>
      </top>
      <bottom style="thin">
        <color theme="3" tint="0.39997558519241921"/>
      </bottom>
      <diagonal/>
    </border>
    <border>
      <left style="thin">
        <color theme="3" tint="0.39997558519241921"/>
      </left>
      <right/>
      <top style="thin">
        <color theme="3" tint="0.59999389629810485"/>
      </top>
      <bottom/>
      <diagonal/>
    </border>
    <border>
      <left/>
      <right/>
      <top style="thin">
        <color theme="3" tint="0.59999389629810485"/>
      </top>
      <bottom/>
      <diagonal/>
    </border>
    <border>
      <left style="thin">
        <color theme="3" tint="0.59999389629810485"/>
      </left>
      <right/>
      <top style="thin">
        <color theme="3" tint="0.59999389629810485"/>
      </top>
      <bottom/>
      <diagonal/>
    </border>
    <border>
      <left style="thin">
        <color theme="3" tint="0.39997558519241921"/>
      </left>
      <right style="thin">
        <color theme="3" tint="0.59999389629810485"/>
      </right>
      <top style="thin">
        <color theme="3" tint="0.59999389629810485"/>
      </top>
      <bottom/>
      <diagonal/>
    </border>
    <border>
      <left style="thin">
        <color theme="3" tint="0.39997558519241921"/>
      </left>
      <right/>
      <top/>
      <bottom style="thin">
        <color theme="3" tint="0.59999389629810485"/>
      </bottom>
      <diagonal/>
    </border>
    <border>
      <left/>
      <right/>
      <top/>
      <bottom style="thin">
        <color theme="3" tint="0.59999389629810485"/>
      </bottom>
      <diagonal/>
    </border>
    <border>
      <left style="thin">
        <color theme="3" tint="0.59999389629810485"/>
      </left>
      <right/>
      <top/>
      <bottom style="thin">
        <color theme="3" tint="0.59999389629810485"/>
      </bottom>
      <diagonal/>
    </border>
    <border>
      <left style="thin">
        <color theme="3" tint="0.39997558519241921"/>
      </left>
      <right style="thin">
        <color theme="3" tint="0.59999389629810485"/>
      </right>
      <top/>
      <bottom style="thin">
        <color theme="3" tint="0.59999389629810485"/>
      </bottom>
      <diagonal/>
    </border>
    <border>
      <left style="double">
        <color indexed="64"/>
      </left>
      <right style="thin">
        <color theme="3" tint="0.39997558519241921"/>
      </right>
      <top/>
      <bottom/>
      <diagonal/>
    </border>
    <border>
      <left/>
      <right style="thin">
        <color theme="3" tint="0.39997558519241921"/>
      </right>
      <top style="thin">
        <color theme="3" tint="0.59999389629810485"/>
      </top>
      <bottom/>
      <diagonal/>
    </border>
    <border>
      <left style="thin">
        <color theme="3" tint="0.59999389629810485"/>
      </left>
      <right style="thin">
        <color theme="3" tint="0.39997558519241921"/>
      </right>
      <top style="thin">
        <color theme="3" tint="0.59999389629810485"/>
      </top>
      <bottom style="thin">
        <color theme="3" tint="0.59999389629810485"/>
      </bottom>
      <diagonal/>
    </border>
    <border>
      <left/>
      <right style="thin">
        <color theme="3" tint="0.39997558519241921"/>
      </right>
      <top/>
      <bottom style="thin">
        <color theme="3" tint="0.59999389629810485"/>
      </bottom>
      <diagonal/>
    </border>
    <border>
      <left style="thin">
        <color theme="3" tint="0.39997558519241921"/>
      </left>
      <right style="thin">
        <color theme="3" tint="0.59999389629810485"/>
      </right>
      <top style="thin">
        <color theme="3" tint="0.59999389629810485"/>
      </top>
      <bottom style="thin">
        <color theme="3" tint="0.59999389629810485"/>
      </bottom>
      <diagonal/>
    </border>
    <border>
      <left style="thin">
        <color theme="3" tint="0.59999389629810485"/>
      </left>
      <right/>
      <top style="thin">
        <color theme="3" tint="0.59999389629810485"/>
      </top>
      <bottom style="thin">
        <color theme="3" tint="0.59999389629810485"/>
      </bottom>
      <diagonal/>
    </border>
    <border>
      <left style="thin">
        <color theme="3" tint="0.59999389629810485"/>
      </left>
      <right style="thin">
        <color theme="3" tint="0.59999389629810485"/>
      </right>
      <top style="double">
        <color indexed="64"/>
      </top>
      <bottom style="thin">
        <color theme="3" tint="0.59999389629810485"/>
      </bottom>
      <diagonal/>
    </border>
    <border>
      <left style="double">
        <color indexed="64"/>
      </left>
      <right style="thin">
        <color theme="3" tint="0.59999389629810485"/>
      </right>
      <top style="thin">
        <color theme="3" tint="0.59999389629810485"/>
      </top>
      <bottom style="thin">
        <color theme="3" tint="0.59999389629810485"/>
      </bottom>
      <diagonal/>
    </border>
    <border>
      <left style="thin">
        <color theme="3" tint="0.59999389629810485"/>
      </left>
      <right style="double">
        <color indexed="64"/>
      </right>
      <top style="thin">
        <color theme="3" tint="0.59999389629810485"/>
      </top>
      <bottom style="thin">
        <color theme="3" tint="0.59999389629810485"/>
      </bottom>
      <diagonal/>
    </border>
    <border>
      <left style="thin">
        <color theme="3" tint="0.59999389629810485"/>
      </left>
      <right/>
      <top/>
      <bottom/>
      <diagonal/>
    </border>
    <border>
      <left style="thin">
        <color theme="3" tint="0.39997558519241921"/>
      </left>
      <right style="thin">
        <color indexed="64"/>
      </right>
      <top style="thin">
        <color theme="3" tint="0.39997558519241921"/>
      </top>
      <bottom style="thin">
        <color theme="3" tint="0.39997558519241921"/>
      </bottom>
      <diagonal/>
    </border>
  </borders>
  <cellStyleXfs count="7">
    <xf numFmtId="0" fontId="0" fillId="0" borderId="0"/>
    <xf numFmtId="0" fontId="22" fillId="0" borderId="0" applyNumberForma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164" fontId="1" fillId="0" borderId="0" applyFont="0" applyFill="0" applyBorder="0" applyAlignment="0" applyProtection="0"/>
    <xf numFmtId="41" fontId="23" fillId="0" borderId="0" applyFont="0" applyFill="0" applyBorder="0" applyAlignment="0" applyProtection="0"/>
  </cellStyleXfs>
  <cellXfs count="639">
    <xf numFmtId="0" fontId="0" fillId="0" borderId="0" xfId="0"/>
    <xf numFmtId="0" fontId="4" fillId="0" borderId="0" xfId="0" applyFont="1" applyFill="1" applyBorder="1" applyAlignment="1">
      <alignment vertical="center" wrapText="1"/>
    </xf>
    <xf numFmtId="0" fontId="3" fillId="0" borderId="0" xfId="0" applyFont="1" applyAlignment="1">
      <alignment vertical="center"/>
    </xf>
    <xf numFmtId="0" fontId="5" fillId="5" borderId="2" xfId="0" applyFont="1" applyFill="1" applyBorder="1" applyAlignment="1">
      <alignment horizontal="center" vertical="center" wrapText="1"/>
    </xf>
    <xf numFmtId="0" fontId="6" fillId="0" borderId="0" xfId="0" applyFont="1" applyFill="1" applyBorder="1" applyAlignment="1">
      <alignment vertical="center" wrapText="1"/>
    </xf>
    <xf numFmtId="0" fontId="7" fillId="0" borderId="0" xfId="0" applyFont="1" applyAlignment="1">
      <alignment vertical="center"/>
    </xf>
    <xf numFmtId="0" fontId="8" fillId="0" borderId="0" xfId="0" applyFont="1" applyFill="1" applyBorder="1" applyAlignment="1">
      <alignment vertical="center" wrapText="1"/>
    </xf>
    <xf numFmtId="0" fontId="9" fillId="0" borderId="0" xfId="0" applyFont="1" applyAlignment="1">
      <alignment vertical="center"/>
    </xf>
    <xf numFmtId="0" fontId="10" fillId="0" borderId="0" xfId="0" applyFont="1" applyFill="1" applyBorder="1" applyAlignment="1">
      <alignment vertical="center" wrapText="1"/>
    </xf>
    <xf numFmtId="0" fontId="12" fillId="0" borderId="0" xfId="0" applyFont="1" applyFill="1" applyAlignment="1">
      <alignment vertical="center"/>
    </xf>
    <xf numFmtId="0" fontId="12" fillId="0" borderId="0" xfId="0" applyFont="1" applyAlignment="1">
      <alignment vertical="center"/>
    </xf>
    <xf numFmtId="0" fontId="3" fillId="0" borderId="0" xfId="0" applyFont="1" applyFill="1" applyAlignment="1">
      <alignment vertical="center"/>
    </xf>
    <xf numFmtId="0" fontId="0" fillId="0" borderId="0" xfId="0" applyAlignment="1">
      <alignment vertical="center"/>
    </xf>
    <xf numFmtId="0" fontId="0" fillId="2" borderId="3"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5" borderId="5" xfId="0" applyFont="1" applyFill="1" applyBorder="1" applyAlignment="1">
      <alignment horizontal="center" vertical="center" wrapText="1"/>
    </xf>
    <xf numFmtId="0" fontId="0" fillId="5" borderId="6"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5" borderId="1" xfId="0" applyFont="1" applyFill="1" applyBorder="1" applyAlignment="1">
      <alignment horizontal="center" vertical="center" wrapText="1"/>
    </xf>
    <xf numFmtId="0" fontId="0" fillId="5" borderId="7" xfId="0" applyFont="1" applyFill="1" applyBorder="1" applyAlignment="1">
      <alignment horizontal="center" vertical="center" wrapText="1"/>
    </xf>
    <xf numFmtId="0" fontId="0" fillId="2" borderId="4"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11"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16"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13" fillId="0" borderId="0" xfId="1" applyFont="1" applyAlignment="1">
      <alignment horizontal="center"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left" vertical="center"/>
    </xf>
    <xf numFmtId="9" fontId="17" fillId="6" borderId="0" xfId="3" applyFont="1" applyFill="1" applyBorder="1" applyAlignment="1">
      <alignment vertical="center"/>
    </xf>
    <xf numFmtId="9" fontId="18" fillId="6" borderId="21" xfId="3" applyFont="1" applyFill="1" applyBorder="1" applyAlignment="1">
      <alignment vertical="center"/>
    </xf>
    <xf numFmtId="0" fontId="17" fillId="0" borderId="0" xfId="0" applyFont="1" applyFill="1" applyAlignment="1">
      <alignment vertical="center"/>
    </xf>
    <xf numFmtId="0" fontId="19" fillId="0" borderId="22" xfId="0" applyFont="1" applyBorder="1" applyAlignment="1">
      <alignment horizontal="justify" vertical="center" wrapText="1"/>
    </xf>
    <xf numFmtId="0" fontId="19" fillId="0" borderId="23" xfId="0" applyFont="1" applyBorder="1" applyAlignment="1">
      <alignment horizontal="justify" vertical="center" wrapText="1"/>
    </xf>
    <xf numFmtId="9" fontId="20" fillId="6" borderId="0" xfId="3" applyFont="1" applyFill="1" applyBorder="1" applyAlignment="1">
      <alignment vertical="center"/>
    </xf>
    <xf numFmtId="9" fontId="18" fillId="6" borderId="4" xfId="3" applyFont="1" applyFill="1" applyBorder="1" applyAlignment="1">
      <alignment vertical="center"/>
    </xf>
    <xf numFmtId="0" fontId="6" fillId="0" borderId="24"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25" xfId="0" applyFont="1" applyBorder="1" applyAlignment="1">
      <alignment horizontal="justify" vertical="center" wrapText="1"/>
    </xf>
    <xf numFmtId="0" fontId="6" fillId="0" borderId="7" xfId="0" applyFont="1" applyBorder="1" applyAlignment="1">
      <alignment horizontal="justify" vertical="center" wrapText="1"/>
    </xf>
    <xf numFmtId="0" fontId="17" fillId="6" borderId="0" xfId="0" applyFont="1" applyFill="1" applyBorder="1" applyAlignment="1">
      <alignment vertical="center"/>
    </xf>
    <xf numFmtId="0" fontId="17" fillId="6" borderId="0" xfId="0" applyFont="1" applyFill="1" applyBorder="1" applyAlignment="1">
      <alignment horizontal="center" vertical="center" textRotation="90" wrapText="1"/>
    </xf>
    <xf numFmtId="9" fontId="18" fillId="6" borderId="0" xfId="3" applyFont="1" applyFill="1" applyBorder="1" applyAlignment="1">
      <alignment vertical="center"/>
    </xf>
    <xf numFmtId="0" fontId="17" fillId="4" borderId="11" xfId="0" applyFont="1" applyFill="1" applyBorder="1" applyAlignment="1">
      <alignment vertical="center"/>
    </xf>
    <xf numFmtId="0" fontId="8" fillId="2" borderId="27" xfId="0" applyFont="1" applyFill="1" applyBorder="1" applyAlignment="1" applyProtection="1">
      <alignment vertical="center" wrapText="1"/>
    </xf>
    <xf numFmtId="1" fontId="17" fillId="0" borderId="0" xfId="0" applyNumberFormat="1" applyFont="1" applyFill="1" applyAlignment="1">
      <alignment vertical="center"/>
    </xf>
    <xf numFmtId="1" fontId="17" fillId="0" borderId="0" xfId="0" applyNumberFormat="1" applyFont="1" applyFill="1" applyAlignment="1">
      <alignment horizontal="center" vertical="center"/>
    </xf>
    <xf numFmtId="166" fontId="17" fillId="0" borderId="0" xfId="0" applyNumberFormat="1" applyFont="1" applyFill="1" applyAlignment="1">
      <alignment vertical="center"/>
    </xf>
    <xf numFmtId="0" fontId="8" fillId="2" borderId="2" xfId="0" applyFont="1" applyFill="1" applyBorder="1" applyAlignment="1" applyProtection="1">
      <alignment horizontal="left" vertical="center" wrapText="1"/>
    </xf>
    <xf numFmtId="0" fontId="17" fillId="0" borderId="0" xfId="0" applyFont="1" applyFill="1" applyAlignment="1">
      <alignment horizontal="justify" vertical="center"/>
    </xf>
    <xf numFmtId="9" fontId="17" fillId="0" borderId="0" xfId="3" applyFont="1" applyFill="1" applyAlignment="1">
      <alignment vertical="center"/>
    </xf>
    <xf numFmtId="0" fontId="3" fillId="7" borderId="28"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24" fillId="0" borderId="0" xfId="0" applyFont="1" applyAlignment="1">
      <alignment vertical="center"/>
    </xf>
    <xf numFmtId="0" fontId="19" fillId="8" borderId="47" xfId="0" applyFont="1" applyFill="1" applyBorder="1" applyAlignment="1">
      <alignment vertical="center"/>
    </xf>
    <xf numFmtId="0" fontId="6" fillId="0" borderId="48" xfId="0" applyFont="1" applyBorder="1" applyAlignment="1">
      <alignment vertical="top"/>
    </xf>
    <xf numFmtId="0" fontId="24" fillId="8" borderId="0" xfId="0" applyFont="1" applyFill="1" applyBorder="1" applyAlignment="1">
      <alignment vertical="center"/>
    </xf>
    <xf numFmtId="0" fontId="24" fillId="8" borderId="0" xfId="0" applyFont="1" applyFill="1" applyBorder="1" applyAlignment="1">
      <alignment horizontal="center" vertical="center"/>
    </xf>
    <xf numFmtId="0" fontId="24" fillId="8" borderId="49" xfId="0" applyFont="1" applyFill="1" applyBorder="1" applyAlignment="1">
      <alignment vertical="center"/>
    </xf>
    <xf numFmtId="0" fontId="6" fillId="0" borderId="50" xfId="0" applyFont="1" applyBorder="1" applyAlignment="1">
      <alignment vertical="top"/>
    </xf>
    <xf numFmtId="0" fontId="24" fillId="0" borderId="48" xfId="0" applyFont="1" applyFill="1" applyBorder="1" applyAlignment="1">
      <alignment horizontal="center" vertical="center"/>
    </xf>
    <xf numFmtId="0" fontId="24" fillId="0" borderId="48" xfId="0" applyFont="1" applyFill="1" applyBorder="1" applyAlignment="1">
      <alignment vertical="center"/>
    </xf>
    <xf numFmtId="0" fontId="10" fillId="0" borderId="50" xfId="0" applyFont="1" applyBorder="1" applyAlignment="1">
      <alignment vertical="top"/>
    </xf>
    <xf numFmtId="0" fontId="25" fillId="8" borderId="51" xfId="0" applyFont="1" applyFill="1" applyBorder="1" applyAlignment="1">
      <alignment vertical="center"/>
    </xf>
    <xf numFmtId="0" fontId="26" fillId="8" borderId="48" xfId="0" applyFont="1" applyFill="1" applyBorder="1" applyAlignment="1" applyProtection="1">
      <alignment vertical="center"/>
      <protection locked="0"/>
    </xf>
    <xf numFmtId="0" fontId="27" fillId="8" borderId="48" xfId="0" applyFont="1" applyFill="1" applyBorder="1" applyAlignment="1">
      <alignment vertical="center"/>
    </xf>
    <xf numFmtId="0" fontId="27" fillId="8" borderId="48" xfId="0" applyFont="1" applyFill="1" applyBorder="1" applyAlignment="1" applyProtection="1">
      <alignment vertical="center"/>
      <protection locked="0"/>
    </xf>
    <xf numFmtId="0" fontId="28" fillId="8" borderId="48" xfId="0" applyFont="1" applyFill="1" applyBorder="1" applyAlignment="1">
      <alignment vertical="center"/>
    </xf>
    <xf numFmtId="0" fontId="27" fillId="8" borderId="52" xfId="0" applyFont="1" applyFill="1" applyBorder="1" applyAlignment="1" applyProtection="1">
      <alignment vertical="center"/>
      <protection locked="0"/>
    </xf>
    <xf numFmtId="0" fontId="8" fillId="0" borderId="0" xfId="0" applyFont="1" applyAlignment="1">
      <alignment vertical="center"/>
    </xf>
    <xf numFmtId="0" fontId="29" fillId="9" borderId="54" xfId="0" applyFont="1" applyFill="1" applyBorder="1" applyAlignment="1">
      <alignment horizontal="center" vertical="center"/>
    </xf>
    <xf numFmtId="9" fontId="30" fillId="9" borderId="54" xfId="6" applyNumberFormat="1" applyFont="1" applyFill="1" applyBorder="1" applyAlignment="1">
      <alignment horizontal="center" vertical="center" wrapText="1"/>
    </xf>
    <xf numFmtId="0" fontId="30" fillId="9" borderId="54" xfId="0" applyFont="1" applyFill="1" applyBorder="1" applyAlignment="1">
      <alignment horizontal="center" vertical="center"/>
    </xf>
    <xf numFmtId="0" fontId="29" fillId="9" borderId="55" xfId="0" applyFont="1" applyFill="1" applyBorder="1" applyAlignment="1">
      <alignment horizontal="center" vertical="center" wrapText="1"/>
    </xf>
    <xf numFmtId="0" fontId="29" fillId="9" borderId="54" xfId="0" applyFont="1" applyFill="1" applyBorder="1" applyAlignment="1">
      <alignment horizontal="center" vertical="center" wrapText="1"/>
    </xf>
    <xf numFmtId="0" fontId="8" fillId="0" borderId="54" xfId="0" applyFont="1" applyFill="1" applyBorder="1" applyAlignment="1" applyProtection="1">
      <alignment horizontal="justify" vertical="center" wrapText="1"/>
    </xf>
    <xf numFmtId="0" fontId="27" fillId="0" borderId="54" xfId="0" applyFont="1" applyBorder="1" applyAlignment="1">
      <alignment vertical="center" wrapText="1"/>
    </xf>
    <xf numFmtId="0" fontId="29" fillId="9" borderId="56" xfId="0" applyFont="1" applyFill="1" applyBorder="1" applyAlignment="1" applyProtection="1">
      <alignment horizontal="center" vertical="center"/>
      <protection locked="0"/>
    </xf>
    <xf numFmtId="165" fontId="29" fillId="9" borderId="54" xfId="2" applyFont="1" applyFill="1" applyBorder="1" applyAlignment="1" applyProtection="1">
      <alignment horizontal="center" vertical="center"/>
    </xf>
    <xf numFmtId="0" fontId="29" fillId="9" borderId="54" xfId="0" applyFont="1" applyFill="1" applyBorder="1" applyAlignment="1" applyProtection="1">
      <alignment horizontal="center" vertical="center"/>
      <protection locked="0"/>
    </xf>
    <xf numFmtId="0" fontId="29" fillId="0" borderId="54" xfId="0" applyFont="1" applyBorder="1" applyAlignment="1" applyProtection="1">
      <alignment horizontal="center" vertical="center"/>
    </xf>
    <xf numFmtId="49" fontId="8" fillId="0" borderId="54" xfId="0" applyNumberFormat="1" applyFont="1" applyBorder="1" applyAlignment="1" applyProtection="1">
      <alignment horizontal="justify" vertical="center" wrapText="1"/>
      <protection locked="0"/>
    </xf>
    <xf numFmtId="0" fontId="8" fillId="0" borderId="54" xfId="0" applyFont="1" applyBorder="1" applyAlignment="1" applyProtection="1">
      <alignment horizontal="justify" vertical="center" wrapText="1"/>
      <protection locked="0"/>
    </xf>
    <xf numFmtId="0" fontId="30" fillId="9" borderId="54" xfId="0" applyFont="1" applyFill="1" applyBorder="1" applyAlignment="1">
      <alignment horizontal="center" vertical="center" wrapText="1"/>
    </xf>
    <xf numFmtId="0" fontId="29" fillId="0" borderId="54" xfId="0" applyFont="1" applyBorder="1" applyAlignment="1">
      <alignment horizontal="center" vertical="center" wrapText="1"/>
    </xf>
    <xf numFmtId="1" fontId="29" fillId="9" borderId="54" xfId="0" applyNumberFormat="1" applyFont="1" applyFill="1" applyBorder="1" applyAlignment="1">
      <alignment horizontal="center" vertical="center"/>
    </xf>
    <xf numFmtId="9" fontId="29" fillId="9" borderId="54" xfId="3" applyFont="1" applyFill="1" applyBorder="1" applyAlignment="1">
      <alignment horizontal="center" vertical="center"/>
    </xf>
    <xf numFmtId="0" fontId="8" fillId="9" borderId="54" xfId="0" applyFont="1" applyFill="1" applyBorder="1" applyAlignment="1" applyProtection="1">
      <alignment vertical="center"/>
    </xf>
    <xf numFmtId="1" fontId="29" fillId="9" borderId="54" xfId="0" applyNumberFormat="1" applyFont="1" applyFill="1" applyBorder="1" applyAlignment="1">
      <alignment horizontal="center" vertical="center" wrapText="1"/>
    </xf>
    <xf numFmtId="0" fontId="8" fillId="10" borderId="54" xfId="0" applyFont="1" applyFill="1" applyBorder="1" applyAlignment="1">
      <alignment horizontal="center" vertical="center" wrapText="1"/>
    </xf>
    <xf numFmtId="1" fontId="29" fillId="9" borderId="56" xfId="0" applyNumberFormat="1" applyFont="1" applyFill="1" applyBorder="1" applyAlignment="1" applyProtection="1">
      <alignment horizontal="center" vertical="center" wrapText="1"/>
      <protection locked="0"/>
    </xf>
    <xf numFmtId="0" fontId="8" fillId="0" borderId="0" xfId="0" applyFont="1" applyAlignment="1">
      <alignment vertical="center" wrapText="1"/>
    </xf>
    <xf numFmtId="1" fontId="29" fillId="9" borderId="54" xfId="0" applyNumberFormat="1" applyFont="1" applyFill="1" applyBorder="1" applyAlignment="1" applyProtection="1">
      <alignment horizontal="center" vertical="center" wrapText="1"/>
      <protection locked="0"/>
    </xf>
    <xf numFmtId="0" fontId="29" fillId="9" borderId="54" xfId="0" applyFont="1" applyFill="1" applyBorder="1" applyAlignment="1" applyProtection="1">
      <alignment horizontal="center" vertical="center" wrapText="1"/>
    </xf>
    <xf numFmtId="0" fontId="8" fillId="3" borderId="54" xfId="0" applyFont="1" applyFill="1" applyBorder="1" applyAlignment="1" applyProtection="1">
      <alignment vertical="center"/>
    </xf>
    <xf numFmtId="1" fontId="29" fillId="3" borderId="54" xfId="0" applyNumberFormat="1" applyFont="1" applyFill="1" applyBorder="1" applyAlignment="1">
      <alignment horizontal="center" vertical="center" wrapText="1"/>
    </xf>
    <xf numFmtId="0" fontId="30" fillId="9" borderId="44" xfId="0" applyFont="1" applyFill="1" applyBorder="1" applyAlignment="1">
      <alignment horizontal="center" vertical="center" wrapText="1"/>
    </xf>
    <xf numFmtId="0" fontId="29" fillId="9" borderId="45" xfId="0" applyFont="1" applyFill="1" applyBorder="1" applyAlignment="1">
      <alignment horizontal="center" vertical="center" wrapText="1"/>
    </xf>
    <xf numFmtId="0" fontId="8" fillId="9" borderId="45" xfId="0" applyFont="1" applyFill="1" applyBorder="1" applyAlignment="1">
      <alignment horizontal="center" vertical="center"/>
    </xf>
    <xf numFmtId="0" fontId="29" fillId="9" borderId="45" xfId="0" applyFont="1" applyFill="1" applyBorder="1" applyAlignment="1">
      <alignment horizontal="center" vertical="center"/>
    </xf>
    <xf numFmtId="0" fontId="8" fillId="9" borderId="45" xfId="0" applyFont="1" applyFill="1" applyBorder="1" applyAlignment="1">
      <alignment vertical="center"/>
    </xf>
    <xf numFmtId="0" fontId="8" fillId="9" borderId="46"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Alignment="1">
      <alignment vertical="center"/>
    </xf>
    <xf numFmtId="10" fontId="29" fillId="9" borderId="0" xfId="0" applyNumberFormat="1" applyFont="1" applyFill="1" applyBorder="1" applyAlignment="1">
      <alignment horizontal="center" vertical="center"/>
    </xf>
    <xf numFmtId="9" fontId="29" fillId="9" borderId="0" xfId="3" applyFont="1" applyFill="1" applyBorder="1" applyAlignment="1">
      <alignment horizontal="center" vertical="center"/>
    </xf>
    <xf numFmtId="0" fontId="8" fillId="9" borderId="0" xfId="0" applyFont="1" applyFill="1" applyBorder="1" applyAlignment="1">
      <alignment vertical="center"/>
    </xf>
    <xf numFmtId="0" fontId="8" fillId="9" borderId="49" xfId="0" applyFont="1" applyFill="1" applyBorder="1" applyAlignment="1">
      <alignment vertical="center"/>
    </xf>
    <xf numFmtId="0" fontId="8" fillId="0" borderId="0" xfId="0" applyFont="1" applyBorder="1" applyAlignment="1">
      <alignment vertical="center"/>
    </xf>
    <xf numFmtId="0" fontId="29" fillId="9" borderId="47" xfId="0" applyFont="1" applyFill="1" applyBorder="1" applyAlignment="1">
      <alignment vertical="center"/>
    </xf>
    <xf numFmtId="0" fontId="31" fillId="9" borderId="0" xfId="0" applyFont="1" applyFill="1" applyBorder="1" applyAlignment="1">
      <alignment horizontal="center" vertical="center"/>
    </xf>
    <xf numFmtId="0" fontId="29" fillId="9" borderId="0" xfId="0" applyFont="1" applyFill="1" applyBorder="1" applyAlignment="1">
      <alignment horizontal="center" vertical="center"/>
    </xf>
    <xf numFmtId="2" fontId="29" fillId="9" borderId="54" xfId="0" applyNumberFormat="1" applyFont="1" applyFill="1" applyBorder="1" applyAlignment="1">
      <alignment horizontal="center" vertical="center"/>
    </xf>
    <xf numFmtId="9" fontId="29" fillId="0" borderId="54" xfId="0" applyNumberFormat="1" applyFont="1" applyFill="1" applyBorder="1" applyAlignment="1">
      <alignment horizontal="center" vertical="center"/>
    </xf>
    <xf numFmtId="0" fontId="30" fillId="9" borderId="51" xfId="0" applyFont="1" applyFill="1" applyBorder="1" applyAlignment="1">
      <alignment horizontal="center" vertical="center" wrapText="1"/>
    </xf>
    <xf numFmtId="0" fontId="30" fillId="9" borderId="48" xfId="0" applyFont="1" applyFill="1" applyBorder="1" applyAlignment="1">
      <alignment horizontal="center" vertical="center" wrapText="1"/>
    </xf>
    <xf numFmtId="9" fontId="29" fillId="9" borderId="48" xfId="3" applyFont="1" applyFill="1" applyBorder="1" applyAlignment="1">
      <alignment horizontal="center" vertical="center"/>
    </xf>
    <xf numFmtId="0" fontId="8" fillId="9" borderId="48" xfId="0" applyFont="1" applyFill="1" applyBorder="1" applyAlignment="1">
      <alignment vertical="center"/>
    </xf>
    <xf numFmtId="0" fontId="8" fillId="9" borderId="52" xfId="0" applyFont="1" applyFill="1" applyBorder="1" applyAlignment="1">
      <alignment vertical="center"/>
    </xf>
    <xf numFmtId="9" fontId="17" fillId="6" borderId="36" xfId="3" applyFont="1" applyFill="1" applyBorder="1" applyAlignment="1">
      <alignment vertical="center"/>
    </xf>
    <xf numFmtId="9" fontId="18" fillId="6" borderId="42" xfId="3" applyFont="1" applyFill="1" applyBorder="1" applyAlignment="1">
      <alignment vertical="center"/>
    </xf>
    <xf numFmtId="9" fontId="17" fillId="6" borderId="38" xfId="3" applyFont="1" applyFill="1" applyBorder="1" applyAlignment="1">
      <alignment vertical="center"/>
    </xf>
    <xf numFmtId="9" fontId="18" fillId="6" borderId="39" xfId="3" applyFont="1" applyFill="1" applyBorder="1" applyAlignment="1">
      <alignment vertical="center"/>
    </xf>
    <xf numFmtId="0" fontId="19" fillId="0" borderId="58" xfId="0" applyFont="1" applyBorder="1" applyAlignment="1">
      <alignment horizontal="justify" vertical="center" wrapText="1"/>
    </xf>
    <xf numFmtId="0" fontId="19" fillId="0" borderId="59" xfId="0" applyFont="1" applyBorder="1" applyAlignment="1">
      <alignment horizontal="justify" vertical="center" wrapText="1"/>
    </xf>
    <xf numFmtId="0" fontId="17" fillId="6" borderId="0" xfId="0" applyFont="1" applyFill="1" applyBorder="1" applyAlignment="1">
      <alignment horizontal="justify" vertical="center"/>
    </xf>
    <xf numFmtId="0" fontId="20" fillId="6" borderId="0" xfId="0" applyFont="1" applyFill="1" applyBorder="1" applyAlignment="1">
      <alignment vertical="center"/>
    </xf>
    <xf numFmtId="0" fontId="10" fillId="11" borderId="57" xfId="0" applyFont="1" applyFill="1" applyBorder="1" applyAlignment="1" applyProtection="1">
      <alignment horizontal="justify" vertical="center" wrapText="1"/>
    </xf>
    <xf numFmtId="0" fontId="8" fillId="0" borderId="0" xfId="0" applyFont="1"/>
    <xf numFmtId="0" fontId="17" fillId="12" borderId="57" xfId="0" applyFont="1" applyFill="1" applyBorder="1" applyAlignment="1">
      <alignment horizontal="center" vertical="center"/>
    </xf>
    <xf numFmtId="9" fontId="30" fillId="12" borderId="57" xfId="6" applyNumberFormat="1" applyFont="1" applyFill="1" applyBorder="1" applyAlignment="1">
      <alignment horizontal="center" vertical="center" wrapText="1"/>
    </xf>
    <xf numFmtId="0" fontId="30" fillId="12" borderId="57" xfId="0" applyFont="1" applyFill="1" applyBorder="1" applyAlignment="1">
      <alignment horizontal="center" vertical="center"/>
    </xf>
    <xf numFmtId="0" fontId="17" fillId="12" borderId="57" xfId="0" applyFont="1" applyFill="1" applyBorder="1" applyAlignment="1">
      <alignment vertical="center" wrapText="1"/>
    </xf>
    <xf numFmtId="0" fontId="8" fillId="13" borderId="57" xfId="0" applyFont="1" applyFill="1" applyBorder="1" applyAlignment="1" applyProtection="1">
      <alignment horizontal="justify" vertical="center" wrapText="1"/>
    </xf>
    <xf numFmtId="2" fontId="8" fillId="13" borderId="57" xfId="2" quotePrefix="1" applyNumberFormat="1" applyFont="1" applyFill="1" applyBorder="1" applyAlignment="1">
      <alignment horizontal="justify" vertical="center" wrapText="1"/>
    </xf>
    <xf numFmtId="167" fontId="8" fillId="13" borderId="57" xfId="2" applyNumberFormat="1" applyFont="1" applyFill="1" applyBorder="1" applyAlignment="1">
      <alignment horizontal="justify" vertical="center" wrapText="1"/>
    </xf>
    <xf numFmtId="165" fontId="29" fillId="13" borderId="57" xfId="2" applyFont="1" applyFill="1" applyBorder="1" applyAlignment="1">
      <alignment horizontal="center" vertical="center" wrapText="1"/>
    </xf>
    <xf numFmtId="9" fontId="8" fillId="13" borderId="57" xfId="3" applyFont="1" applyFill="1" applyBorder="1" applyAlignment="1">
      <alignment horizontal="center" vertical="center"/>
    </xf>
    <xf numFmtId="9" fontId="8" fillId="8" borderId="57" xfId="3" applyFont="1" applyFill="1" applyBorder="1" applyAlignment="1">
      <alignment horizontal="center" vertical="center"/>
    </xf>
    <xf numFmtId="0" fontId="6" fillId="0" borderId="60" xfId="0" applyFont="1" applyBorder="1" applyAlignment="1">
      <alignment horizontal="justify" vertical="center" wrapText="1"/>
    </xf>
    <xf numFmtId="0" fontId="6" fillId="0" borderId="61" xfId="0" applyFont="1" applyBorder="1" applyAlignment="1">
      <alignment horizontal="justify" vertical="center" wrapText="1"/>
    </xf>
    <xf numFmtId="167" fontId="17" fillId="12" borderId="57" xfId="0" applyNumberFormat="1" applyFont="1" applyFill="1" applyBorder="1" applyAlignment="1">
      <alignment horizontal="justify" vertical="center" wrapText="1"/>
    </xf>
    <xf numFmtId="0" fontId="10" fillId="12" borderId="57" xfId="0" applyFont="1" applyFill="1" applyBorder="1" applyAlignment="1">
      <alignment horizontal="center" vertical="center" wrapText="1"/>
    </xf>
    <xf numFmtId="1" fontId="35" fillId="12" borderId="57" xfId="0" applyNumberFormat="1" applyFont="1" applyFill="1" applyBorder="1" applyAlignment="1">
      <alignment horizontal="center" vertical="center" wrapText="1"/>
    </xf>
    <xf numFmtId="0" fontId="4" fillId="0" borderId="0" xfId="0" applyFont="1" applyAlignment="1">
      <alignment horizontal="justify"/>
    </xf>
    <xf numFmtId="0" fontId="36" fillId="0" borderId="0" xfId="0" applyFont="1"/>
    <xf numFmtId="2" fontId="10" fillId="12" borderId="57" xfId="0" applyNumberFormat="1" applyFont="1" applyFill="1" applyBorder="1" applyAlignment="1">
      <alignment horizontal="center" vertical="center" wrapText="1"/>
    </xf>
    <xf numFmtId="2" fontId="17" fillId="12" borderId="57" xfId="0" applyNumberFormat="1" applyFont="1" applyFill="1" applyBorder="1" applyAlignment="1">
      <alignment vertical="center" wrapText="1"/>
    </xf>
    <xf numFmtId="1" fontId="10" fillId="12" borderId="57" xfId="0" applyNumberFormat="1" applyFont="1" applyFill="1" applyBorder="1" applyAlignment="1">
      <alignment vertical="center" wrapText="1"/>
    </xf>
    <xf numFmtId="0" fontId="17" fillId="12" borderId="57" xfId="0" applyFont="1" applyFill="1" applyBorder="1" applyAlignment="1" applyProtection="1">
      <alignment horizontal="center" vertical="center" wrapText="1"/>
      <protection locked="0"/>
    </xf>
    <xf numFmtId="0" fontId="6" fillId="13" borderId="57" xfId="0" applyFont="1" applyFill="1" applyBorder="1" applyAlignment="1">
      <alignment horizontal="justify" vertical="center" wrapText="1"/>
    </xf>
    <xf numFmtId="168" fontId="8" fillId="13" borderId="57" xfId="2" applyNumberFormat="1" applyFont="1" applyFill="1" applyBorder="1" applyAlignment="1">
      <alignment horizontal="justify" vertical="center" wrapText="1"/>
    </xf>
    <xf numFmtId="165" fontId="8" fillId="13" borderId="57" xfId="2" applyFont="1" applyFill="1" applyBorder="1" applyAlignment="1">
      <alignment horizontal="justify" vertical="center" wrapText="1"/>
    </xf>
    <xf numFmtId="1" fontId="29" fillId="13" borderId="57" xfId="2" applyNumberFormat="1" applyFont="1" applyFill="1" applyBorder="1" applyAlignment="1">
      <alignment horizontal="center" vertical="center" wrapText="1"/>
    </xf>
    <xf numFmtId="9" fontId="17" fillId="13" borderId="57" xfId="3" applyFont="1" applyFill="1" applyBorder="1" applyAlignment="1">
      <alignment horizontal="center" vertical="center"/>
    </xf>
    <xf numFmtId="9" fontId="18" fillId="8" borderId="57" xfId="3" applyFont="1" applyFill="1" applyBorder="1" applyAlignment="1">
      <alignment vertical="center"/>
    </xf>
    <xf numFmtId="0" fontId="37" fillId="13" borderId="57" xfId="0" applyFont="1" applyFill="1" applyBorder="1" applyAlignment="1">
      <alignment horizontal="justify" vertical="center" wrapText="1"/>
    </xf>
    <xf numFmtId="1" fontId="26" fillId="11" borderId="57" xfId="0" applyNumberFormat="1" applyFont="1" applyFill="1" applyBorder="1" applyAlignment="1">
      <alignment horizontal="center" vertical="center"/>
    </xf>
    <xf numFmtId="0" fontId="10" fillId="11" borderId="57" xfId="0" applyFont="1" applyFill="1" applyBorder="1" applyAlignment="1">
      <alignment horizontal="center" vertical="center" wrapText="1"/>
    </xf>
    <xf numFmtId="1" fontId="10" fillId="11" borderId="57" xfId="0" applyNumberFormat="1" applyFont="1" applyFill="1" applyBorder="1" applyAlignment="1">
      <alignment horizontal="center" vertical="center" wrapText="1"/>
    </xf>
    <xf numFmtId="1" fontId="35" fillId="11" borderId="57" xfId="0" applyNumberFormat="1" applyFont="1" applyFill="1" applyBorder="1" applyAlignment="1">
      <alignment horizontal="center" vertical="center" wrapText="1"/>
    </xf>
    <xf numFmtId="9" fontId="38" fillId="6" borderId="0" xfId="3" applyFont="1" applyFill="1" applyBorder="1" applyAlignment="1">
      <alignment horizontal="center" vertical="center"/>
    </xf>
    <xf numFmtId="167" fontId="18" fillId="0" borderId="2" xfId="2" applyNumberFormat="1" applyFont="1" applyFill="1" applyBorder="1" applyAlignment="1">
      <alignment vertical="center"/>
    </xf>
    <xf numFmtId="9" fontId="18" fillId="6" borderId="0" xfId="3" applyFont="1" applyFill="1" applyBorder="1" applyAlignment="1">
      <alignment vertical="center" wrapText="1"/>
    </xf>
    <xf numFmtId="9" fontId="18" fillId="0" borderId="2" xfId="3" applyFont="1" applyFill="1" applyBorder="1" applyAlignment="1">
      <alignment vertical="center"/>
    </xf>
    <xf numFmtId="9" fontId="18" fillId="6" borderId="0" xfId="3" applyFont="1" applyFill="1" applyBorder="1" applyAlignment="1">
      <alignment horizontal="center" vertical="center"/>
    </xf>
    <xf numFmtId="9" fontId="38" fillId="6" borderId="0" xfId="3" applyFont="1" applyFill="1" applyBorder="1" applyAlignment="1">
      <alignment vertical="center"/>
    </xf>
    <xf numFmtId="9" fontId="17" fillId="6" borderId="40" xfId="3" applyFont="1" applyFill="1" applyBorder="1" applyAlignment="1">
      <alignment vertical="center"/>
    </xf>
    <xf numFmtId="9" fontId="38" fillId="6" borderId="26" xfId="3" applyFont="1" applyFill="1" applyBorder="1" applyAlignment="1">
      <alignment vertical="center"/>
    </xf>
    <xf numFmtId="9" fontId="18" fillId="6" borderId="26" xfId="3" applyFont="1" applyFill="1" applyBorder="1" applyAlignment="1">
      <alignment vertical="center"/>
    </xf>
    <xf numFmtId="9" fontId="18" fillId="6" borderId="26" xfId="3" applyFont="1" applyFill="1" applyBorder="1" applyAlignment="1">
      <alignment vertical="center" wrapText="1"/>
    </xf>
    <xf numFmtId="9" fontId="18" fillId="6" borderId="41" xfId="3" applyFont="1" applyFill="1" applyBorder="1" applyAlignment="1">
      <alignment vertical="center"/>
    </xf>
    <xf numFmtId="0" fontId="17" fillId="0" borderId="0" xfId="0" applyFont="1" applyFill="1" applyBorder="1" applyAlignment="1">
      <alignment vertical="center"/>
    </xf>
    <xf numFmtId="0" fontId="17" fillId="0" borderId="0" xfId="0" applyFont="1" applyFill="1" applyBorder="1" applyAlignment="1">
      <alignment horizontal="justify" vertical="center"/>
    </xf>
    <xf numFmtId="9" fontId="17" fillId="0" borderId="0" xfId="3" applyFont="1" applyFill="1" applyBorder="1" applyAlignment="1">
      <alignment vertical="center"/>
    </xf>
    <xf numFmtId="167" fontId="17" fillId="0" borderId="0" xfId="0" applyNumberFormat="1" applyFont="1" applyFill="1" applyBorder="1" applyAlignment="1">
      <alignment vertical="center"/>
    </xf>
    <xf numFmtId="0" fontId="8" fillId="2" borderId="62" xfId="0" applyFont="1" applyFill="1" applyBorder="1" applyAlignment="1" applyProtection="1">
      <alignment vertical="center" wrapText="1"/>
    </xf>
    <xf numFmtId="0" fontId="8" fillId="2" borderId="43" xfId="0" applyFont="1" applyFill="1" applyBorder="1" applyAlignment="1" applyProtection="1">
      <alignment horizontal="left" vertical="center" wrapText="1"/>
    </xf>
    <xf numFmtId="0" fontId="17" fillId="0" borderId="54" xfId="0" applyFont="1" applyFill="1" applyBorder="1" applyAlignment="1">
      <alignment vertical="center"/>
    </xf>
    <xf numFmtId="0" fontId="18" fillId="12" borderId="0" xfId="0" applyFont="1" applyFill="1" applyBorder="1" applyAlignment="1">
      <alignment vertical="center" wrapText="1"/>
    </xf>
    <xf numFmtId="0" fontId="17" fillId="12" borderId="0" xfId="0" applyFont="1" applyFill="1" applyBorder="1" applyAlignment="1">
      <alignment vertical="center"/>
    </xf>
    <xf numFmtId="0" fontId="17" fillId="12" borderId="45" xfId="0" applyFont="1" applyFill="1" applyBorder="1" applyAlignment="1">
      <alignment vertical="center"/>
    </xf>
    <xf numFmtId="0" fontId="17" fillId="12" borderId="48" xfId="0" applyFont="1" applyFill="1" applyBorder="1" applyAlignment="1">
      <alignment vertical="center"/>
    </xf>
    <xf numFmtId="0" fontId="18" fillId="12" borderId="45" xfId="0" applyFont="1" applyFill="1" applyBorder="1" applyAlignment="1">
      <alignment vertical="center" wrapText="1"/>
    </xf>
    <xf numFmtId="0" fontId="18" fillId="12" borderId="46" xfId="0" applyFont="1" applyFill="1" applyBorder="1" applyAlignment="1">
      <alignment vertical="center" wrapText="1"/>
    </xf>
    <xf numFmtId="0" fontId="18" fillId="12" borderId="49" xfId="0" applyFont="1" applyFill="1" applyBorder="1" applyAlignment="1">
      <alignment vertical="center" wrapText="1"/>
    </xf>
    <xf numFmtId="0" fontId="18" fillId="12" borderId="48" xfId="0" applyFont="1" applyFill="1" applyBorder="1" applyAlignment="1">
      <alignment vertical="center" wrapText="1"/>
    </xf>
    <xf numFmtId="0" fontId="18" fillId="12" borderId="52" xfId="0" applyFont="1" applyFill="1" applyBorder="1" applyAlignment="1">
      <alignment vertical="center" wrapText="1"/>
    </xf>
    <xf numFmtId="0" fontId="18" fillId="12" borderId="45" xfId="0" applyFont="1" applyFill="1" applyBorder="1" applyAlignment="1">
      <alignment horizontal="center" vertical="center" wrapText="1"/>
    </xf>
    <xf numFmtId="1" fontId="21" fillId="0" borderId="54" xfId="3" applyNumberFormat="1" applyFont="1" applyFill="1" applyBorder="1" applyAlignment="1">
      <alignment vertical="center"/>
    </xf>
    <xf numFmtId="0" fontId="17" fillId="6" borderId="44" xfId="0" applyFont="1" applyFill="1" applyBorder="1" applyAlignment="1">
      <alignment vertical="center"/>
    </xf>
    <xf numFmtId="0" fontId="17" fillId="6" borderId="45" xfId="0" applyFont="1" applyFill="1" applyBorder="1" applyAlignment="1">
      <alignment vertical="center"/>
    </xf>
    <xf numFmtId="0" fontId="17" fillId="6" borderId="45" xfId="0" applyFont="1" applyFill="1" applyBorder="1" applyAlignment="1">
      <alignment horizontal="justify" vertical="center"/>
    </xf>
    <xf numFmtId="9" fontId="17" fillId="6" borderId="45" xfId="3" applyFont="1" applyFill="1" applyBorder="1" applyAlignment="1">
      <alignment vertical="center"/>
    </xf>
    <xf numFmtId="9" fontId="17" fillId="6" borderId="46" xfId="3" applyFont="1" applyFill="1" applyBorder="1" applyAlignment="1">
      <alignment vertical="center"/>
    </xf>
    <xf numFmtId="0" fontId="20" fillId="6" borderId="47" xfId="0" applyFont="1" applyFill="1" applyBorder="1" applyAlignment="1">
      <alignment vertical="center"/>
    </xf>
    <xf numFmtId="9" fontId="17" fillId="6" borderId="49" xfId="3" applyFont="1" applyFill="1" applyBorder="1" applyAlignment="1">
      <alignment vertical="center"/>
    </xf>
    <xf numFmtId="0" fontId="17" fillId="6" borderId="47" xfId="0" applyFont="1" applyFill="1" applyBorder="1" applyAlignment="1">
      <alignment vertical="center"/>
    </xf>
    <xf numFmtId="0" fontId="18" fillId="0" borderId="54" xfId="0" applyFont="1" applyFill="1" applyBorder="1" applyAlignment="1">
      <alignment vertical="center" wrapText="1"/>
    </xf>
    <xf numFmtId="0" fontId="8" fillId="12" borderId="54" xfId="0" applyFont="1" applyFill="1" applyBorder="1" applyAlignment="1" applyProtection="1">
      <alignment vertical="center" wrapText="1"/>
    </xf>
    <xf numFmtId="0" fontId="8" fillId="12" borderId="54" xfId="0" applyFont="1" applyFill="1" applyBorder="1" applyAlignment="1" applyProtection="1">
      <alignment horizontal="left" vertical="center" wrapText="1"/>
    </xf>
    <xf numFmtId="2" fontId="0" fillId="0" borderId="0" xfId="0" applyNumberFormat="1"/>
    <xf numFmtId="9" fontId="18" fillId="6" borderId="0" xfId="3" applyFont="1" applyFill="1" applyBorder="1" applyAlignment="1">
      <alignment horizontal="left" vertical="center"/>
    </xf>
    <xf numFmtId="0" fontId="17" fillId="12" borderId="57" xfId="0" applyFont="1" applyFill="1" applyBorder="1" applyAlignment="1">
      <alignment horizontal="center" vertical="center" wrapText="1"/>
    </xf>
    <xf numFmtId="9" fontId="17" fillId="6" borderId="44" xfId="3" applyFont="1" applyFill="1" applyBorder="1" applyAlignment="1">
      <alignment vertical="center"/>
    </xf>
    <xf numFmtId="9" fontId="18" fillId="6" borderId="46" xfId="3" applyFont="1" applyFill="1" applyBorder="1" applyAlignment="1">
      <alignment vertical="center"/>
    </xf>
    <xf numFmtId="9" fontId="17" fillId="6" borderId="47" xfId="3" applyFont="1" applyFill="1" applyBorder="1" applyAlignment="1">
      <alignment vertical="center"/>
    </xf>
    <xf numFmtId="9" fontId="18" fillId="6" borderId="63" xfId="3" applyFont="1" applyFill="1" applyBorder="1" applyAlignment="1">
      <alignment vertical="center"/>
    </xf>
    <xf numFmtId="9" fontId="18" fillId="6" borderId="49" xfId="3" applyFont="1" applyFill="1" applyBorder="1" applyAlignment="1">
      <alignment vertical="center"/>
    </xf>
    <xf numFmtId="0" fontId="6" fillId="12" borderId="54" xfId="0" applyFont="1" applyFill="1" applyBorder="1" applyAlignment="1">
      <alignment vertical="center" wrapText="1"/>
    </xf>
    <xf numFmtId="0" fontId="44" fillId="12" borderId="54" xfId="0" applyFont="1" applyFill="1" applyBorder="1" applyAlignment="1">
      <alignment vertical="center" wrapText="1"/>
    </xf>
    <xf numFmtId="9" fontId="38" fillId="6" borderId="47" xfId="3" applyFont="1" applyFill="1" applyBorder="1" applyAlignment="1">
      <alignment vertical="center"/>
    </xf>
    <xf numFmtId="0" fontId="36" fillId="0" borderId="54" xfId="0" applyFont="1" applyFill="1" applyBorder="1" applyAlignment="1">
      <alignment horizontal="left" vertical="center" wrapText="1"/>
    </xf>
    <xf numFmtId="0" fontId="45" fillId="0" borderId="54" xfId="0" applyFont="1" applyFill="1" applyBorder="1" applyAlignment="1">
      <alignment horizontal="left" vertical="center" wrapText="1"/>
    </xf>
    <xf numFmtId="2" fontId="4" fillId="13" borderId="54" xfId="2" quotePrefix="1" applyNumberFormat="1" applyFont="1" applyFill="1" applyBorder="1" applyAlignment="1">
      <alignment horizontal="justify" vertical="center" wrapText="1"/>
    </xf>
    <xf numFmtId="2" fontId="4" fillId="13" borderId="70" xfId="2" quotePrefix="1" applyNumberFormat="1" applyFont="1" applyFill="1" applyBorder="1" applyAlignment="1">
      <alignment horizontal="justify" vertical="center" wrapText="1"/>
    </xf>
    <xf numFmtId="167" fontId="46" fillId="13" borderId="57" xfId="2" applyNumberFormat="1" applyFont="1" applyFill="1" applyBorder="1" applyAlignment="1">
      <alignment horizontal="center" vertical="center" wrapText="1"/>
    </xf>
    <xf numFmtId="9" fontId="4" fillId="13" borderId="57" xfId="3" applyFont="1" applyFill="1" applyBorder="1" applyAlignment="1">
      <alignment horizontal="center" vertical="center"/>
    </xf>
    <xf numFmtId="9" fontId="4" fillId="8" borderId="57" xfId="3" applyFont="1" applyFill="1" applyBorder="1" applyAlignment="1">
      <alignment horizontal="center" vertical="center"/>
    </xf>
    <xf numFmtId="9" fontId="38" fillId="6" borderId="49" xfId="3" applyFont="1" applyFill="1" applyBorder="1" applyAlignment="1">
      <alignment vertical="center"/>
    </xf>
    <xf numFmtId="1" fontId="38" fillId="0" borderId="0" xfId="0" applyNumberFormat="1" applyFont="1" applyFill="1" applyAlignment="1">
      <alignment vertical="center"/>
    </xf>
    <xf numFmtId="166" fontId="38" fillId="0" borderId="0" xfId="0" applyNumberFormat="1" applyFont="1" applyFill="1" applyAlignment="1">
      <alignment vertical="center"/>
    </xf>
    <xf numFmtId="0" fontId="38" fillId="0" borderId="0" xfId="0" applyFont="1" applyFill="1" applyAlignment="1">
      <alignment vertical="center"/>
    </xf>
    <xf numFmtId="0" fontId="4" fillId="0" borderId="25" xfId="0" applyFont="1" applyBorder="1" applyAlignment="1">
      <alignment horizontal="justify" vertical="center" wrapText="1"/>
    </xf>
    <xf numFmtId="0" fontId="4" fillId="0" borderId="7" xfId="0" applyFont="1" applyBorder="1" applyAlignment="1">
      <alignment horizontal="justify" vertical="center" wrapText="1"/>
    </xf>
    <xf numFmtId="9" fontId="36" fillId="0" borderId="54" xfId="0" applyNumberFormat="1" applyFont="1" applyFill="1" applyBorder="1" applyAlignment="1">
      <alignment horizontal="left" vertical="center" wrapText="1"/>
    </xf>
    <xf numFmtId="0" fontId="4" fillId="0" borderId="71" xfId="0" applyFont="1" applyBorder="1" applyAlignment="1">
      <alignment horizontal="justify" vertical="center" wrapText="1"/>
    </xf>
    <xf numFmtId="0" fontId="4" fillId="0" borderId="72" xfId="0" applyFont="1" applyBorder="1" applyAlignment="1">
      <alignment horizontal="justify" vertical="center" wrapText="1"/>
    </xf>
    <xf numFmtId="0" fontId="36" fillId="0" borderId="54" xfId="0" applyFont="1" applyFill="1" applyBorder="1" applyAlignment="1">
      <alignment vertical="center" wrapText="1"/>
    </xf>
    <xf numFmtId="1" fontId="38" fillId="0" borderId="54" xfId="0" applyNumberFormat="1" applyFont="1" applyFill="1" applyBorder="1" applyAlignment="1">
      <alignment vertical="center"/>
    </xf>
    <xf numFmtId="1" fontId="38" fillId="0" borderId="54" xfId="0" applyNumberFormat="1" applyFont="1" applyFill="1" applyBorder="1" applyAlignment="1">
      <alignment horizontal="center" vertical="center"/>
    </xf>
    <xf numFmtId="9" fontId="38" fillId="0" borderId="54" xfId="3" applyFont="1" applyFill="1" applyBorder="1" applyAlignment="1">
      <alignment horizontal="center" vertical="center"/>
    </xf>
    <xf numFmtId="0" fontId="17" fillId="12" borderId="55" xfId="0" applyFont="1" applyFill="1" applyBorder="1" applyAlignment="1">
      <alignment horizontal="center" vertical="center" wrapText="1"/>
    </xf>
    <xf numFmtId="1" fontId="26" fillId="12" borderId="70" xfId="0" applyNumberFormat="1" applyFont="1" applyFill="1" applyBorder="1" applyAlignment="1">
      <alignment vertical="center"/>
    </xf>
    <xf numFmtId="1" fontId="17" fillId="0" borderId="0" xfId="0" applyNumberFormat="1" applyFont="1" applyFill="1" applyAlignment="1">
      <alignment horizontal="justify" vertical="center"/>
    </xf>
    <xf numFmtId="9" fontId="17" fillId="0" borderId="0" xfId="3" applyFont="1" applyFill="1" applyAlignment="1">
      <alignment horizontal="justify" vertical="center"/>
    </xf>
    <xf numFmtId="0" fontId="17" fillId="12" borderId="53" xfId="0" applyFont="1" applyFill="1" applyBorder="1" applyAlignment="1">
      <alignment horizontal="center" vertical="center" wrapText="1"/>
    </xf>
    <xf numFmtId="165" fontId="10" fillId="12" borderId="57" xfId="2" applyFont="1" applyFill="1" applyBorder="1" applyAlignment="1">
      <alignment horizontal="center" vertical="center" wrapText="1"/>
    </xf>
    <xf numFmtId="9" fontId="10" fillId="12" borderId="57" xfId="3" applyFont="1" applyFill="1" applyBorder="1" applyAlignment="1">
      <alignment horizontal="center" vertical="center" wrapText="1"/>
    </xf>
    <xf numFmtId="9" fontId="35" fillId="12" borderId="57" xfId="3" applyFont="1" applyFill="1" applyBorder="1" applyAlignment="1">
      <alignment horizontal="center" vertical="center" wrapText="1"/>
    </xf>
    <xf numFmtId="9" fontId="18" fillId="0" borderId="54" xfId="3" applyFont="1" applyFill="1" applyBorder="1" applyAlignment="1">
      <alignment vertical="center"/>
    </xf>
    <xf numFmtId="165" fontId="17" fillId="0" borderId="0" xfId="2" applyFont="1" applyFill="1" applyAlignment="1">
      <alignment vertical="center"/>
    </xf>
    <xf numFmtId="167" fontId="17" fillId="0" borderId="0" xfId="0" applyNumberFormat="1" applyFont="1" applyFill="1" applyAlignment="1">
      <alignment vertical="center"/>
    </xf>
    <xf numFmtId="165" fontId="4" fillId="13" borderId="54" xfId="2" applyFont="1" applyFill="1" applyBorder="1" applyAlignment="1">
      <alignment horizontal="justify" vertical="center" wrapText="1"/>
    </xf>
    <xf numFmtId="9" fontId="17" fillId="6" borderId="90" xfId="3" applyFont="1" applyFill="1" applyBorder="1" applyAlignment="1">
      <alignment vertical="center"/>
    </xf>
    <xf numFmtId="9" fontId="17" fillId="6" borderId="91" xfId="3" applyFont="1" applyFill="1" applyBorder="1" applyAlignment="1">
      <alignment vertical="center"/>
    </xf>
    <xf numFmtId="1" fontId="21" fillId="0" borderId="92" xfId="3" applyNumberFormat="1" applyFont="1" applyFill="1" applyBorder="1" applyAlignment="1">
      <alignment vertical="center"/>
    </xf>
    <xf numFmtId="9" fontId="17" fillId="6" borderId="93" xfId="3" applyFont="1" applyFill="1" applyBorder="1" applyAlignment="1">
      <alignment vertical="center"/>
    </xf>
    <xf numFmtId="0" fontId="17" fillId="6" borderId="93" xfId="0" applyFont="1" applyFill="1" applyBorder="1" applyAlignment="1">
      <alignment horizontal="center" vertical="center" textRotation="90" wrapText="1"/>
    </xf>
    <xf numFmtId="9" fontId="8" fillId="13" borderId="95" xfId="3" applyFont="1" applyFill="1" applyBorder="1" applyAlignment="1">
      <alignment horizontal="center" vertical="center"/>
    </xf>
    <xf numFmtId="9" fontId="8" fillId="13" borderId="94" xfId="3" applyFont="1" applyFill="1" applyBorder="1" applyAlignment="1">
      <alignment horizontal="center" vertical="center"/>
    </xf>
    <xf numFmtId="0" fontId="24" fillId="15" borderId="1" xfId="0" applyFont="1" applyFill="1" applyBorder="1" applyAlignment="1">
      <alignment horizontal="center" vertical="center"/>
    </xf>
    <xf numFmtId="0" fontId="24" fillId="0" borderId="1" xfId="0" applyFont="1" applyBorder="1" applyAlignment="1">
      <alignment horizontal="justify" vertical="center" wrapText="1"/>
    </xf>
    <xf numFmtId="9" fontId="18" fillId="6" borderId="0" xfId="3" applyFont="1" applyFill="1" applyBorder="1" applyAlignment="1">
      <alignment horizontal="center" vertical="center"/>
    </xf>
    <xf numFmtId="0" fontId="17" fillId="12" borderId="57" xfId="0" applyFont="1" applyFill="1" applyBorder="1" applyAlignment="1">
      <alignment horizontal="center" vertical="center" wrapText="1"/>
    </xf>
    <xf numFmtId="1" fontId="25" fillId="12" borderId="57" xfId="0" applyNumberFormat="1" applyFont="1" applyFill="1" applyBorder="1" applyAlignment="1">
      <alignment horizontal="center" vertical="center"/>
    </xf>
    <xf numFmtId="1" fontId="10" fillId="12" borderId="57" xfId="0" applyNumberFormat="1" applyFont="1" applyFill="1" applyBorder="1" applyAlignment="1">
      <alignment horizontal="center" vertical="center" wrapText="1"/>
    </xf>
    <xf numFmtId="0" fontId="17" fillId="11" borderId="57" xfId="0" applyFont="1" applyFill="1" applyBorder="1" applyAlignment="1">
      <alignment horizontal="center" vertical="center" wrapText="1"/>
    </xf>
    <xf numFmtId="9" fontId="18" fillId="6" borderId="0" xfId="3" applyFont="1" applyFill="1" applyBorder="1" applyAlignment="1">
      <alignment horizontal="left" vertical="center"/>
    </xf>
    <xf numFmtId="0" fontId="29" fillId="9" borderId="54" xfId="0" applyFont="1" applyFill="1" applyBorder="1" applyAlignment="1">
      <alignment horizontal="center" vertical="center"/>
    </xf>
    <xf numFmtId="0" fontId="8" fillId="10" borderId="54" xfId="0" applyFont="1" applyFill="1" applyBorder="1" applyAlignment="1">
      <alignment horizontal="center" vertical="center" wrapText="1"/>
    </xf>
    <xf numFmtId="0" fontId="17" fillId="6" borderId="96" xfId="0" applyFont="1" applyFill="1" applyBorder="1" applyAlignment="1">
      <alignment vertical="center"/>
    </xf>
    <xf numFmtId="0" fontId="17" fillId="6" borderId="96" xfId="0" applyFont="1" applyFill="1" applyBorder="1" applyAlignment="1">
      <alignment horizontal="justify" vertical="center"/>
    </xf>
    <xf numFmtId="9" fontId="17" fillId="6" borderId="96" xfId="3" applyFont="1" applyFill="1" applyBorder="1" applyAlignment="1">
      <alignment vertical="center"/>
    </xf>
    <xf numFmtId="0" fontId="36" fillId="0" borderId="55" xfId="0" applyFont="1" applyFill="1" applyBorder="1" applyAlignment="1">
      <alignment horizontal="left" vertical="center" wrapText="1"/>
    </xf>
    <xf numFmtId="0" fontId="36" fillId="0" borderId="63" xfId="0" applyFont="1" applyFill="1" applyBorder="1" applyAlignment="1">
      <alignment horizontal="left" vertical="center" wrapText="1"/>
    </xf>
    <xf numFmtId="0" fontId="29" fillId="12" borderId="57" xfId="0" applyFont="1" applyFill="1" applyBorder="1" applyAlignment="1">
      <alignment horizontal="center" vertical="center" wrapText="1"/>
    </xf>
    <xf numFmtId="0" fontId="17" fillId="11" borderId="57" xfId="0" applyFont="1" applyFill="1" applyBorder="1" applyAlignment="1">
      <alignment horizontal="center" vertical="center" wrapText="1"/>
    </xf>
    <xf numFmtId="9" fontId="18" fillId="6" borderId="0" xfId="3" applyFont="1" applyFill="1" applyBorder="1" applyAlignment="1">
      <alignment horizontal="left" vertical="center"/>
    </xf>
    <xf numFmtId="0" fontId="47" fillId="0" borderId="0" xfId="0" applyFont="1" applyAlignment="1">
      <alignment vertical="center"/>
    </xf>
    <xf numFmtId="0" fontId="45" fillId="0" borderId="0" xfId="0" applyFont="1" applyAlignment="1">
      <alignment vertical="center"/>
    </xf>
    <xf numFmtId="0" fontId="49" fillId="0" borderId="0" xfId="0" applyFont="1" applyAlignment="1">
      <alignment vertical="center"/>
    </xf>
    <xf numFmtId="0" fontId="50" fillId="17" borderId="43" xfId="0" applyFont="1" applyFill="1" applyBorder="1" applyAlignment="1">
      <alignment horizontal="center" vertical="center" wrapText="1"/>
    </xf>
    <xf numFmtId="0" fontId="50" fillId="17" borderId="41" xfId="0" applyFont="1" applyFill="1" applyBorder="1" applyAlignment="1">
      <alignment horizontal="center" vertical="center" wrapText="1"/>
    </xf>
    <xf numFmtId="0" fontId="50" fillId="0" borderId="62" xfId="0" applyFont="1" applyBorder="1" applyAlignment="1">
      <alignment horizontal="justify" vertical="center" wrapText="1"/>
    </xf>
    <xf numFmtId="0" fontId="51" fillId="0" borderId="62" xfId="0" applyFont="1" applyBorder="1" applyAlignment="1">
      <alignment horizontal="justify" vertical="center" wrapText="1"/>
    </xf>
    <xf numFmtId="0" fontId="0" fillId="0" borderId="62" xfId="0" applyBorder="1" applyAlignment="1">
      <alignment vertical="center" wrapText="1"/>
    </xf>
    <xf numFmtId="0" fontId="0" fillId="0" borderId="43" xfId="0" applyBorder="1" applyAlignment="1">
      <alignment vertical="center" wrapText="1"/>
    </xf>
    <xf numFmtId="0" fontId="51" fillId="0" borderId="39" xfId="0" applyFont="1" applyBorder="1" applyAlignment="1">
      <alignment horizontal="justify" vertical="center" wrapText="1"/>
    </xf>
    <xf numFmtId="0" fontId="53" fillId="0" borderId="39" xfId="0" applyFont="1" applyBorder="1" applyAlignment="1">
      <alignment horizontal="justify" vertical="center" wrapText="1"/>
    </xf>
    <xf numFmtId="0" fontId="36" fillId="0" borderId="41" xfId="0" applyFont="1" applyBorder="1" applyAlignment="1">
      <alignment horizontal="justify" vertical="center" wrapText="1"/>
    </xf>
    <xf numFmtId="0" fontId="50" fillId="17" borderId="62" xfId="0" applyFont="1" applyFill="1" applyBorder="1" applyAlignment="1">
      <alignment horizontal="justify" vertical="center" wrapText="1"/>
    </xf>
    <xf numFmtId="0" fontId="51" fillId="17" borderId="62" xfId="0" applyFont="1" applyFill="1" applyBorder="1" applyAlignment="1">
      <alignment horizontal="justify" vertical="center" wrapText="1"/>
    </xf>
    <xf numFmtId="0" fontId="0" fillId="17" borderId="62" xfId="0" applyFill="1" applyBorder="1" applyAlignment="1">
      <alignment vertical="center" wrapText="1"/>
    </xf>
    <xf numFmtId="0" fontId="0" fillId="17" borderId="43" xfId="0" applyFill="1" applyBorder="1" applyAlignment="1">
      <alignment vertical="center" wrapText="1"/>
    </xf>
    <xf numFmtId="0" fontId="51" fillId="17" borderId="39" xfId="0" applyFont="1" applyFill="1" applyBorder="1" applyAlignment="1">
      <alignment horizontal="justify" vertical="center" wrapText="1"/>
    </xf>
    <xf numFmtId="0" fontId="53" fillId="17" borderId="39" xfId="0" applyFont="1" applyFill="1" applyBorder="1" applyAlignment="1">
      <alignment horizontal="justify" vertical="center" wrapText="1"/>
    </xf>
    <xf numFmtId="0" fontId="53" fillId="17" borderId="41" xfId="0" applyFont="1" applyFill="1" applyBorder="1" applyAlignment="1">
      <alignment horizontal="justify" vertical="center" wrapText="1"/>
    </xf>
    <xf numFmtId="0" fontId="36" fillId="0" borderId="39" xfId="0" applyFont="1" applyBorder="1" applyAlignment="1">
      <alignment horizontal="justify" vertical="center" wrapText="1"/>
    </xf>
    <xf numFmtId="0" fontId="53" fillId="0" borderId="41" xfId="0" applyFont="1" applyBorder="1" applyAlignment="1">
      <alignment horizontal="justify" vertical="center" wrapText="1"/>
    </xf>
    <xf numFmtId="0" fontId="50" fillId="0" borderId="41" xfId="0" applyFont="1" applyBorder="1" applyAlignment="1">
      <alignment horizontal="justify" vertical="center" wrapText="1"/>
    </xf>
    <xf numFmtId="0" fontId="0" fillId="17" borderId="39" xfId="0" applyFill="1" applyBorder="1" applyAlignment="1">
      <alignment vertical="center" wrapText="1"/>
    </xf>
    <xf numFmtId="0" fontId="0" fillId="17" borderId="41" xfId="0" applyFill="1" applyBorder="1" applyAlignment="1">
      <alignment vertical="center" wrapText="1"/>
    </xf>
    <xf numFmtId="0" fontId="51" fillId="17" borderId="41" xfId="0" applyFont="1" applyFill="1" applyBorder="1" applyAlignment="1">
      <alignment horizontal="justify" vertical="center" wrapText="1"/>
    </xf>
    <xf numFmtId="0" fontId="51" fillId="0" borderId="41" xfId="0" applyFont="1" applyBorder="1" applyAlignment="1">
      <alignment horizontal="justify" vertical="center" wrapText="1"/>
    </xf>
    <xf numFmtId="0" fontId="44" fillId="0" borderId="0" xfId="0" applyFont="1" applyAlignment="1">
      <alignment vertical="center"/>
    </xf>
    <xf numFmtId="0" fontId="50" fillId="17" borderId="1" xfId="0" applyFont="1" applyFill="1" applyBorder="1" applyAlignment="1">
      <alignment horizontal="center" vertical="center" wrapText="1"/>
    </xf>
    <xf numFmtId="0" fontId="51" fillId="0" borderId="1" xfId="0" applyFont="1" applyBorder="1" applyAlignment="1">
      <alignment vertical="center" wrapText="1"/>
    </xf>
    <xf numFmtId="0" fontId="51" fillId="17" borderId="1" xfId="0" applyFont="1" applyFill="1" applyBorder="1" applyAlignment="1">
      <alignment vertical="center" wrapText="1"/>
    </xf>
    <xf numFmtId="0" fontId="51" fillId="0" borderId="1" xfId="0" applyFont="1" applyBorder="1" applyAlignment="1">
      <alignment horizontal="justify" vertical="center" wrapText="1"/>
    </xf>
    <xf numFmtId="0" fontId="50" fillId="17" borderId="1" xfId="0" applyFont="1" applyFill="1" applyBorder="1" applyAlignment="1">
      <alignment vertical="center" wrapText="1"/>
    </xf>
    <xf numFmtId="0" fontId="50" fillId="0" borderId="1" xfId="0" applyFont="1" applyBorder="1" applyAlignment="1">
      <alignment vertical="center" wrapText="1"/>
    </xf>
    <xf numFmtId="0" fontId="50" fillId="17" borderId="1" xfId="0" applyFont="1" applyFill="1" applyBorder="1" applyAlignment="1">
      <alignment horizontal="justify" vertical="center" wrapText="1"/>
    </xf>
    <xf numFmtId="0" fontId="51" fillId="17" borderId="1" xfId="0" applyFont="1" applyFill="1" applyBorder="1" applyAlignment="1">
      <alignment horizontal="justify" vertical="center" wrapText="1"/>
    </xf>
    <xf numFmtId="9" fontId="18" fillId="6" borderId="0" xfId="3" applyFont="1" applyFill="1" applyBorder="1" applyAlignment="1">
      <alignment horizontal="center" vertical="center"/>
    </xf>
    <xf numFmtId="9" fontId="18" fillId="6" borderId="0" xfId="3" applyFont="1" applyFill="1" applyBorder="1" applyAlignment="1">
      <alignment horizontal="left" vertical="center"/>
    </xf>
    <xf numFmtId="0" fontId="36" fillId="0" borderId="0" xfId="0" applyFont="1" applyFill="1" applyBorder="1" applyAlignment="1">
      <alignment horizontal="left" vertical="center" wrapText="1"/>
    </xf>
    <xf numFmtId="0" fontId="10" fillId="11" borderId="0" xfId="0" applyFont="1" applyFill="1" applyBorder="1" applyAlignment="1" applyProtection="1">
      <alignment horizontal="justify" vertical="center" wrapText="1"/>
    </xf>
    <xf numFmtId="9" fontId="17" fillId="6" borderId="44" xfId="3" applyFont="1" applyFill="1" applyBorder="1" applyAlignment="1">
      <alignment horizontal="left" vertical="center"/>
    </xf>
    <xf numFmtId="0" fontId="17" fillId="6" borderId="45" xfId="0" applyFont="1" applyFill="1" applyBorder="1" applyAlignment="1">
      <alignment horizontal="left" vertical="center"/>
    </xf>
    <xf numFmtId="9" fontId="17" fillId="6" borderId="45" xfId="3" applyFont="1" applyFill="1" applyBorder="1" applyAlignment="1">
      <alignment horizontal="left" vertical="center"/>
    </xf>
    <xf numFmtId="9" fontId="18" fillId="6" borderId="46" xfId="3" applyFont="1" applyFill="1" applyBorder="1" applyAlignment="1">
      <alignment horizontal="left" vertical="center"/>
    </xf>
    <xf numFmtId="0" fontId="17" fillId="0" borderId="0" xfId="0" applyFont="1" applyFill="1" applyAlignment="1">
      <alignment horizontal="left" vertical="center"/>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9" fontId="17" fillId="6" borderId="47" xfId="3" applyFont="1" applyFill="1" applyBorder="1" applyAlignment="1">
      <alignment horizontal="left" vertical="center"/>
    </xf>
    <xf numFmtId="9" fontId="18" fillId="6" borderId="63" xfId="3" applyFont="1" applyFill="1" applyBorder="1" applyAlignment="1">
      <alignment horizontal="left" vertical="center"/>
    </xf>
    <xf numFmtId="0" fontId="19" fillId="0" borderId="58" xfId="0" applyFont="1" applyBorder="1" applyAlignment="1">
      <alignment horizontal="left" vertical="center" wrapText="1"/>
    </xf>
    <xf numFmtId="0" fontId="19" fillId="0" borderId="59" xfId="0" applyFont="1" applyBorder="1" applyAlignment="1">
      <alignment horizontal="left" vertical="center" wrapText="1"/>
    </xf>
    <xf numFmtId="0" fontId="17" fillId="6" borderId="0" xfId="0" applyFont="1" applyFill="1" applyBorder="1" applyAlignment="1">
      <alignment horizontal="left" vertical="center"/>
    </xf>
    <xf numFmtId="9" fontId="17" fillId="6" borderId="0" xfId="3" applyFont="1" applyFill="1" applyBorder="1" applyAlignment="1">
      <alignment horizontal="left" vertical="center"/>
    </xf>
    <xf numFmtId="9" fontId="18" fillId="6" borderId="49" xfId="3" applyFont="1" applyFill="1" applyBorder="1" applyAlignment="1">
      <alignment horizontal="left" vertical="center"/>
    </xf>
    <xf numFmtId="0" fontId="6" fillId="0" borderId="24" xfId="0" applyFont="1" applyBorder="1" applyAlignment="1">
      <alignment horizontal="left" vertical="center" wrapText="1"/>
    </xf>
    <xf numFmtId="0" fontId="6" fillId="0" borderId="6" xfId="0" applyFont="1" applyBorder="1" applyAlignment="1">
      <alignment horizontal="left" vertical="center" wrapText="1"/>
    </xf>
    <xf numFmtId="0" fontId="17" fillId="6" borderId="0" xfId="0" applyFont="1" applyFill="1" applyBorder="1" applyAlignment="1">
      <alignment horizontal="left" vertical="center" textRotation="90" wrapText="1"/>
    </xf>
    <xf numFmtId="0" fontId="6" fillId="0" borderId="25" xfId="0" applyFont="1" applyBorder="1" applyAlignment="1">
      <alignment horizontal="left" vertical="center" wrapText="1"/>
    </xf>
    <xf numFmtId="0" fontId="6" fillId="0" borderId="7" xfId="0" applyFont="1" applyBorder="1" applyAlignment="1">
      <alignment horizontal="left" vertical="center" wrapText="1"/>
    </xf>
    <xf numFmtId="0" fontId="17" fillId="12" borderId="57" xfId="0" applyFont="1" applyFill="1" applyBorder="1" applyAlignment="1">
      <alignment horizontal="left" vertical="center"/>
    </xf>
    <xf numFmtId="9" fontId="30" fillId="12" borderId="57" xfId="6" applyNumberFormat="1" applyFont="1" applyFill="1" applyBorder="1" applyAlignment="1">
      <alignment horizontal="left" vertical="center" wrapText="1"/>
    </xf>
    <xf numFmtId="0" fontId="30" fillId="12" borderId="57" xfId="0" applyFont="1" applyFill="1" applyBorder="1" applyAlignment="1">
      <alignment horizontal="left" vertical="center"/>
    </xf>
    <xf numFmtId="0" fontId="17" fillId="12" borderId="67" xfId="0" applyFont="1" applyFill="1" applyBorder="1" applyAlignment="1">
      <alignment horizontal="left" vertical="center" wrapText="1"/>
    </xf>
    <xf numFmtId="0" fontId="17" fillId="12" borderId="54" xfId="0" applyFont="1" applyFill="1" applyBorder="1" applyAlignment="1">
      <alignment horizontal="left" vertical="center" wrapText="1"/>
    </xf>
    <xf numFmtId="0" fontId="6" fillId="12" borderId="54" xfId="0" applyFont="1" applyFill="1" applyBorder="1" applyAlignment="1">
      <alignment horizontal="left" vertical="center" wrapText="1"/>
    </xf>
    <xf numFmtId="0" fontId="17" fillId="12" borderId="57" xfId="0" applyFont="1" applyFill="1" applyBorder="1" applyAlignment="1">
      <alignment horizontal="left" vertical="center" wrapText="1"/>
    </xf>
    <xf numFmtId="9" fontId="38" fillId="6" borderId="47" xfId="3" applyFont="1" applyFill="1" applyBorder="1" applyAlignment="1">
      <alignment horizontal="left" vertical="center"/>
    </xf>
    <xf numFmtId="2" fontId="4" fillId="13" borderId="57" xfId="2" quotePrefix="1" applyNumberFormat="1" applyFont="1" applyFill="1" applyBorder="1" applyAlignment="1">
      <alignment horizontal="left" vertical="center" wrapText="1"/>
    </xf>
    <xf numFmtId="167" fontId="46" fillId="13" borderId="57" xfId="2" applyNumberFormat="1" applyFont="1" applyFill="1" applyBorder="1" applyAlignment="1">
      <alignment horizontal="left" vertical="center" wrapText="1"/>
    </xf>
    <xf numFmtId="9" fontId="4" fillId="13" borderId="57" xfId="3" applyFont="1" applyFill="1" applyBorder="1" applyAlignment="1">
      <alignment horizontal="left" vertical="center"/>
    </xf>
    <xf numFmtId="9" fontId="4" fillId="8" borderId="57" xfId="3" applyFont="1" applyFill="1" applyBorder="1" applyAlignment="1">
      <alignment horizontal="left" vertical="center"/>
    </xf>
    <xf numFmtId="9" fontId="38" fillId="6" borderId="49" xfId="3" applyFont="1" applyFill="1" applyBorder="1" applyAlignment="1">
      <alignment horizontal="left" vertical="center"/>
    </xf>
    <xf numFmtId="1" fontId="38" fillId="0" borderId="0" xfId="0" applyNumberFormat="1" applyFont="1" applyFill="1" applyAlignment="1">
      <alignment horizontal="left" vertical="center"/>
    </xf>
    <xf numFmtId="166" fontId="38" fillId="0" borderId="0" xfId="0" applyNumberFormat="1" applyFont="1" applyFill="1" applyAlignment="1">
      <alignment horizontal="left" vertical="center"/>
    </xf>
    <xf numFmtId="0" fontId="38" fillId="0" borderId="0" xfId="0" applyFont="1" applyFill="1" applyAlignment="1">
      <alignment horizontal="left" vertical="center"/>
    </xf>
    <xf numFmtId="0" fontId="4" fillId="0" borderId="25" xfId="0" applyFont="1" applyBorder="1" applyAlignment="1">
      <alignment horizontal="left" vertical="center" wrapText="1"/>
    </xf>
    <xf numFmtId="0" fontId="4" fillId="0" borderId="7" xfId="0" applyFont="1" applyBorder="1" applyAlignment="1">
      <alignment horizontal="left" vertical="center" wrapText="1"/>
    </xf>
    <xf numFmtId="165" fontId="46" fillId="13" borderId="57" xfId="2" applyFont="1" applyFill="1" applyBorder="1" applyAlignment="1">
      <alignment horizontal="left" vertical="center" wrapText="1"/>
    </xf>
    <xf numFmtId="0" fontId="17" fillId="12" borderId="47" xfId="0" applyFont="1" applyFill="1" applyBorder="1" applyAlignment="1">
      <alignment horizontal="left" vertical="center" wrapText="1"/>
    </xf>
    <xf numFmtId="1" fontId="26" fillId="12" borderId="57" xfId="0" applyNumberFormat="1" applyFont="1" applyFill="1" applyBorder="1" applyAlignment="1">
      <alignment horizontal="left" vertical="center"/>
    </xf>
    <xf numFmtId="0" fontId="6" fillId="0" borderId="60" xfId="0" applyFont="1" applyBorder="1" applyAlignment="1">
      <alignment horizontal="left" vertical="center" wrapText="1"/>
    </xf>
    <xf numFmtId="0" fontId="6" fillId="0" borderId="61" xfId="0" applyFont="1" applyBorder="1" applyAlignment="1">
      <alignment horizontal="left" vertical="center" wrapText="1"/>
    </xf>
    <xf numFmtId="0" fontId="10" fillId="12" borderId="57" xfId="0" applyFont="1" applyFill="1" applyBorder="1" applyAlignment="1">
      <alignment horizontal="left" vertical="center" wrapText="1"/>
    </xf>
    <xf numFmtId="9" fontId="10" fillId="12" borderId="57" xfId="3" applyFont="1" applyFill="1" applyBorder="1" applyAlignment="1">
      <alignment horizontal="left" vertical="center" wrapText="1"/>
    </xf>
    <xf numFmtId="9" fontId="35" fillId="12" borderId="57" xfId="3" applyFont="1" applyFill="1" applyBorder="1" applyAlignment="1">
      <alignment horizontal="left" vertical="center" wrapText="1"/>
    </xf>
    <xf numFmtId="0" fontId="4" fillId="0" borderId="0" xfId="0" applyFont="1" applyAlignment="1">
      <alignment horizontal="left"/>
    </xf>
    <xf numFmtId="0" fontId="36" fillId="0" borderId="0" xfId="0" applyFont="1" applyAlignment="1">
      <alignment horizontal="left"/>
    </xf>
    <xf numFmtId="9" fontId="18" fillId="6" borderId="0" xfId="3" applyFont="1" applyFill="1" applyBorder="1" applyAlignment="1">
      <alignment horizontal="left" vertical="center" wrapText="1"/>
    </xf>
    <xf numFmtId="9" fontId="18" fillId="0" borderId="54" xfId="3" applyFont="1" applyFill="1" applyBorder="1" applyAlignment="1">
      <alignment horizontal="left" vertical="center"/>
    </xf>
    <xf numFmtId="9" fontId="20" fillId="6" borderId="0" xfId="3" applyFont="1" applyFill="1" applyBorder="1" applyAlignment="1">
      <alignment horizontal="left" vertical="center"/>
    </xf>
    <xf numFmtId="0" fontId="17" fillId="0" borderId="0" xfId="0" applyFont="1" applyFill="1" applyBorder="1" applyAlignment="1">
      <alignment horizontal="left" vertical="center"/>
    </xf>
    <xf numFmtId="9" fontId="17" fillId="0" borderId="0" xfId="3" applyFont="1" applyFill="1" applyBorder="1" applyAlignment="1">
      <alignment horizontal="left" vertical="center"/>
    </xf>
    <xf numFmtId="167" fontId="17" fillId="0" borderId="0" xfId="0" applyNumberFormat="1" applyFont="1" applyFill="1" applyBorder="1" applyAlignment="1">
      <alignment horizontal="left" vertical="center"/>
    </xf>
    <xf numFmtId="9" fontId="17" fillId="0" borderId="0" xfId="3" applyFont="1" applyFill="1" applyAlignment="1">
      <alignment horizontal="left" vertical="center"/>
    </xf>
    <xf numFmtId="0" fontId="17" fillId="6" borderId="45" xfId="0" applyFont="1" applyFill="1" applyBorder="1" applyAlignment="1">
      <alignment horizontal="center" vertical="center"/>
    </xf>
    <xf numFmtId="0" fontId="17" fillId="6" borderId="0" xfId="0" applyFont="1" applyFill="1" applyBorder="1" applyAlignment="1">
      <alignment horizontal="center" vertical="center"/>
    </xf>
    <xf numFmtId="0" fontId="44" fillId="12" borderId="54" xfId="0" applyFont="1" applyFill="1" applyBorder="1" applyAlignment="1">
      <alignment horizontal="center" vertical="center" wrapText="1"/>
    </xf>
    <xf numFmtId="0" fontId="45" fillId="0" borderId="54" xfId="0" applyFont="1" applyFill="1" applyBorder="1" applyAlignment="1">
      <alignment horizontal="center" vertical="center" wrapText="1"/>
    </xf>
    <xf numFmtId="0" fontId="45" fillId="12" borderId="70" xfId="0" applyFont="1" applyFill="1" applyBorder="1" applyAlignment="1">
      <alignment horizontal="center" vertical="center" wrapText="1"/>
    </xf>
    <xf numFmtId="0" fontId="45" fillId="0" borderId="57" xfId="0" applyFont="1" applyFill="1" applyBorder="1" applyAlignment="1">
      <alignment horizontal="center" vertical="center" wrapText="1"/>
    </xf>
    <xf numFmtId="0" fontId="45" fillId="12" borderId="57" xfId="0" applyFont="1" applyFill="1" applyBorder="1" applyAlignment="1">
      <alignment horizontal="center" vertical="center" wrapText="1"/>
    </xf>
    <xf numFmtId="2" fontId="4" fillId="13" borderId="57" xfId="2" quotePrefix="1" applyNumberFormat="1" applyFont="1" applyFill="1" applyBorder="1" applyAlignment="1">
      <alignment horizontal="center" vertical="center" wrapText="1"/>
    </xf>
    <xf numFmtId="165" fontId="4" fillId="13" borderId="57" xfId="2" applyFont="1" applyFill="1" applyBorder="1" applyAlignment="1">
      <alignment horizontal="center" vertical="center" wrapText="1"/>
    </xf>
    <xf numFmtId="0" fontId="45" fillId="0" borderId="70" xfId="0" applyFont="1" applyFill="1" applyBorder="1" applyAlignment="1">
      <alignment horizontal="center" vertical="center" wrapText="1"/>
    </xf>
    <xf numFmtId="9" fontId="45" fillId="0" borderId="70" xfId="0" applyNumberFormat="1" applyFont="1" applyFill="1" applyBorder="1" applyAlignment="1">
      <alignment horizontal="center" vertical="center" wrapText="1"/>
    </xf>
    <xf numFmtId="9" fontId="45" fillId="0" borderId="57" xfId="0" applyNumberFormat="1" applyFont="1" applyFill="1" applyBorder="1" applyAlignment="1">
      <alignment horizontal="center" vertical="center" wrapText="1"/>
    </xf>
    <xf numFmtId="0" fontId="17" fillId="0" borderId="0" xfId="0" applyFont="1" applyFill="1" applyBorder="1" applyAlignment="1">
      <alignment horizontal="center" vertical="center"/>
    </xf>
    <xf numFmtId="0" fontId="17" fillId="0" borderId="0" xfId="0" applyFont="1" applyFill="1" applyAlignment="1">
      <alignment horizontal="center" vertical="center"/>
    </xf>
    <xf numFmtId="0" fontId="8" fillId="13" borderId="64" xfId="0" applyFont="1" applyFill="1" applyBorder="1" applyAlignment="1" applyProtection="1">
      <alignment horizontal="justify" vertical="center" wrapText="1"/>
    </xf>
    <xf numFmtId="1" fontId="38" fillId="0" borderId="47" xfId="0" applyNumberFormat="1" applyFont="1" applyFill="1" applyBorder="1" applyAlignment="1">
      <alignment horizontal="center" vertical="center"/>
    </xf>
    <xf numFmtId="1" fontId="38" fillId="0" borderId="0" xfId="0" applyNumberFormat="1" applyFont="1" applyFill="1" applyAlignment="1">
      <alignment horizontal="center" vertical="center"/>
    </xf>
    <xf numFmtId="9" fontId="38" fillId="0" borderId="0" xfId="3" applyFont="1" applyFill="1" applyAlignment="1">
      <alignment horizontal="center" vertical="center"/>
    </xf>
    <xf numFmtId="1" fontId="34" fillId="0" borderId="0" xfId="0" applyNumberFormat="1" applyFont="1" applyFill="1" applyBorder="1" applyAlignment="1">
      <alignment horizontal="center" vertical="center" wrapText="1"/>
    </xf>
    <xf numFmtId="0" fontId="17" fillId="0" borderId="47" xfId="0" applyFont="1" applyFill="1" applyBorder="1" applyAlignment="1">
      <alignment vertical="center"/>
    </xf>
    <xf numFmtId="0" fontId="55" fillId="0" borderId="54" xfId="0" applyFont="1" applyFill="1" applyBorder="1" applyAlignment="1">
      <alignment horizontal="left" vertical="center" wrapText="1"/>
    </xf>
    <xf numFmtId="0" fontId="36" fillId="18" borderId="54" xfId="0" applyFont="1" applyFill="1" applyBorder="1" applyAlignment="1">
      <alignment horizontal="left" vertical="center" wrapText="1"/>
    </xf>
    <xf numFmtId="0" fontId="8" fillId="13" borderId="84" xfId="0" applyFont="1" applyFill="1" applyBorder="1" applyAlignment="1" applyProtection="1">
      <alignment horizontal="justify" vertical="center" wrapText="1"/>
    </xf>
    <xf numFmtId="0" fontId="8" fillId="13" borderId="83" xfId="0" applyFont="1" applyFill="1" applyBorder="1" applyAlignment="1" applyProtection="1">
      <alignment horizontal="justify" vertical="center" wrapText="1"/>
    </xf>
    <xf numFmtId="0" fontId="56" fillId="13" borderId="84" xfId="0" applyFont="1" applyFill="1" applyBorder="1" applyAlignment="1" applyProtection="1">
      <alignment horizontal="justify" vertical="center" wrapText="1"/>
    </xf>
    <xf numFmtId="0" fontId="36" fillId="0" borderId="63" xfId="0" applyFont="1" applyFill="1" applyBorder="1" applyAlignment="1">
      <alignment horizontal="left" vertical="center" wrapText="1"/>
    </xf>
    <xf numFmtId="0" fontId="36" fillId="0" borderId="53" xfId="0" applyFont="1" applyFill="1" applyBorder="1" applyAlignment="1">
      <alignment horizontal="left" vertical="center" wrapText="1"/>
    </xf>
    <xf numFmtId="0" fontId="36" fillId="0" borderId="55" xfId="0" applyFont="1" applyFill="1" applyBorder="1" applyAlignment="1">
      <alignment horizontal="left" vertical="center" wrapText="1"/>
    </xf>
    <xf numFmtId="0" fontId="36" fillId="18" borderId="54" xfId="0" applyFont="1" applyFill="1" applyBorder="1" applyAlignment="1">
      <alignment vertical="center" wrapText="1"/>
    </xf>
    <xf numFmtId="0" fontId="36" fillId="18" borderId="1" xfId="0" applyFont="1" applyFill="1" applyBorder="1" applyAlignment="1">
      <alignment vertical="center" wrapText="1"/>
    </xf>
    <xf numFmtId="0" fontId="36" fillId="18" borderId="1" xfId="0" applyFont="1" applyFill="1" applyBorder="1" applyAlignment="1">
      <alignment horizontal="left" vertical="center" wrapText="1"/>
    </xf>
    <xf numFmtId="0" fontId="6" fillId="18" borderId="1" xfId="0" applyFont="1" applyFill="1" applyBorder="1" applyAlignment="1">
      <alignment horizontal="left" vertical="center" wrapText="1"/>
    </xf>
    <xf numFmtId="0" fontId="43" fillId="12" borderId="54" xfId="0" applyFont="1" applyFill="1" applyBorder="1" applyAlignment="1">
      <alignment horizontal="center" vertical="center" wrapText="1"/>
    </xf>
    <xf numFmtId="0" fontId="43" fillId="12" borderId="55" xfId="0" applyFont="1" applyFill="1" applyBorder="1" applyAlignment="1">
      <alignment horizontal="center" vertical="center" wrapText="1"/>
    </xf>
    <xf numFmtId="0" fontId="43" fillId="12" borderId="53" xfId="0" applyFont="1" applyFill="1" applyBorder="1" applyAlignment="1">
      <alignment horizontal="center" vertical="center" wrapText="1"/>
    </xf>
    <xf numFmtId="165" fontId="17" fillId="12" borderId="65" xfId="2" applyFont="1" applyFill="1" applyBorder="1" applyAlignment="1">
      <alignment horizontal="center" vertical="center" wrapText="1"/>
    </xf>
    <xf numFmtId="165" fontId="17" fillId="12" borderId="69" xfId="2" applyFont="1" applyFill="1" applyBorder="1" applyAlignment="1">
      <alignment horizontal="center" vertical="center" wrapText="1"/>
    </xf>
    <xf numFmtId="1" fontId="26" fillId="12" borderId="65" xfId="0" applyNumberFormat="1" applyFont="1" applyFill="1" applyBorder="1" applyAlignment="1">
      <alignment horizontal="left" vertical="center"/>
    </xf>
    <xf numFmtId="1" fontId="26" fillId="12" borderId="69" xfId="0" applyNumberFormat="1" applyFont="1" applyFill="1" applyBorder="1" applyAlignment="1">
      <alignment horizontal="left" vertical="center"/>
    </xf>
    <xf numFmtId="0" fontId="17" fillId="12" borderId="57" xfId="0" applyFont="1" applyFill="1" applyBorder="1" applyAlignment="1">
      <alignment horizontal="left" vertical="center" wrapText="1"/>
    </xf>
    <xf numFmtId="9" fontId="18" fillId="6" borderId="0" xfId="3" applyFont="1" applyFill="1" applyBorder="1" applyAlignment="1">
      <alignment horizontal="left" vertical="center"/>
    </xf>
    <xf numFmtId="9" fontId="17" fillId="14" borderId="73" xfId="3" applyFont="1" applyFill="1" applyBorder="1" applyAlignment="1">
      <alignment horizontal="left" vertical="center"/>
    </xf>
    <xf numFmtId="9" fontId="17" fillId="14" borderId="74" xfId="3" applyFont="1" applyFill="1" applyBorder="1" applyAlignment="1">
      <alignment horizontal="left" vertical="center"/>
    </xf>
    <xf numFmtId="9" fontId="17" fillId="14" borderId="75" xfId="3" applyFont="1" applyFill="1" applyBorder="1" applyAlignment="1">
      <alignment horizontal="left" vertical="center"/>
    </xf>
    <xf numFmtId="0" fontId="17" fillId="12" borderId="54" xfId="0" applyFont="1" applyFill="1" applyBorder="1" applyAlignment="1">
      <alignment horizontal="left" vertical="center" wrapText="1"/>
    </xf>
    <xf numFmtId="0" fontId="17" fillId="12" borderId="82" xfId="0" applyFont="1" applyFill="1" applyBorder="1" applyAlignment="1">
      <alignment horizontal="center" vertical="center" wrapText="1"/>
    </xf>
    <xf numFmtId="0" fontId="17" fillId="12" borderId="83" xfId="0" applyFont="1" applyFill="1" applyBorder="1" applyAlignment="1">
      <alignment horizontal="center" vertical="center" wrapText="1"/>
    </xf>
    <xf numFmtId="0" fontId="17" fillId="12" borderId="64" xfId="0" applyFont="1" applyFill="1" applyBorder="1" applyAlignment="1">
      <alignment horizontal="center" vertical="center" wrapText="1"/>
    </xf>
    <xf numFmtId="0" fontId="17" fillId="12" borderId="86" xfId="0" applyFont="1" applyFill="1" applyBorder="1" applyAlignment="1">
      <alignment horizontal="center" vertical="center" wrapText="1"/>
    </xf>
    <xf numFmtId="0" fontId="17" fillId="12" borderId="87" xfId="0" applyFont="1" applyFill="1" applyBorder="1" applyAlignment="1">
      <alignment horizontal="center" vertical="center" wrapText="1"/>
    </xf>
    <xf numFmtId="0" fontId="17" fillId="12" borderId="68" xfId="0" applyFont="1" applyFill="1" applyBorder="1" applyAlignment="1">
      <alignment horizontal="center" vertical="center" wrapText="1"/>
    </xf>
    <xf numFmtId="0" fontId="17" fillId="12" borderId="84" xfId="0" applyFont="1" applyFill="1" applyBorder="1" applyAlignment="1">
      <alignment horizontal="center" vertical="center" wrapText="1"/>
    </xf>
    <xf numFmtId="0" fontId="17" fillId="12" borderId="88" xfId="0" applyFont="1" applyFill="1" applyBorder="1" applyAlignment="1">
      <alignment horizontal="center" vertical="center" wrapText="1"/>
    </xf>
    <xf numFmtId="0" fontId="17" fillId="12" borderId="54" xfId="0" applyFont="1" applyFill="1" applyBorder="1" applyAlignment="1">
      <alignment horizontal="center" vertical="center" wrapText="1"/>
    </xf>
    <xf numFmtId="0" fontId="17" fillId="12" borderId="85" xfId="0" applyFont="1" applyFill="1" applyBorder="1" applyAlignment="1">
      <alignment horizontal="center" vertical="center" wrapText="1"/>
    </xf>
    <xf numFmtId="0" fontId="17" fillId="12" borderId="89" xfId="0" applyFont="1" applyFill="1" applyBorder="1" applyAlignment="1">
      <alignment horizontal="center" vertical="center" wrapText="1"/>
    </xf>
    <xf numFmtId="167" fontId="17" fillId="12" borderId="65" xfId="0" applyNumberFormat="1" applyFont="1" applyFill="1" applyBorder="1" applyAlignment="1">
      <alignment horizontal="center" vertical="center" wrapText="1"/>
    </xf>
    <xf numFmtId="167" fontId="17" fillId="12" borderId="69" xfId="0" applyNumberFormat="1" applyFont="1" applyFill="1" applyBorder="1" applyAlignment="1">
      <alignment horizontal="center" vertical="center" wrapText="1"/>
    </xf>
    <xf numFmtId="0" fontId="39" fillId="12" borderId="76" xfId="0" applyFont="1" applyFill="1" applyBorder="1" applyAlignment="1">
      <alignment horizontal="left" vertical="center"/>
    </xf>
    <xf numFmtId="0" fontId="39" fillId="12" borderId="77" xfId="0" applyFont="1" applyFill="1" applyBorder="1" applyAlignment="1">
      <alignment horizontal="left" vertical="center"/>
    </xf>
    <xf numFmtId="0" fontId="39" fillId="12" borderId="78" xfId="0" applyFont="1" applyFill="1" applyBorder="1" applyAlignment="1">
      <alignment horizontal="left" vertical="center"/>
    </xf>
    <xf numFmtId="0" fontId="40" fillId="0" borderId="79" xfId="0" applyFont="1" applyFill="1" applyBorder="1" applyAlignment="1">
      <alignment horizontal="left" vertical="center"/>
    </xf>
    <xf numFmtId="0" fontId="40" fillId="0" borderId="80" xfId="0" applyFont="1" applyFill="1" applyBorder="1" applyAlignment="1">
      <alignment horizontal="left" vertical="center"/>
    </xf>
    <xf numFmtId="0" fontId="20" fillId="12" borderId="54" xfId="0" applyFont="1" applyFill="1" applyBorder="1" applyAlignment="1">
      <alignment horizontal="center" vertical="center" wrapText="1"/>
    </xf>
    <xf numFmtId="0" fontId="17" fillId="12" borderId="65" xfId="0" applyFont="1" applyFill="1" applyBorder="1" applyAlignment="1">
      <alignment horizontal="center" vertical="center" textRotation="90" wrapText="1"/>
    </xf>
    <xf numFmtId="0" fontId="17" fillId="12" borderId="67" xfId="0" applyFont="1" applyFill="1" applyBorder="1" applyAlignment="1">
      <alignment horizontal="center" vertical="center" textRotation="90" wrapText="1"/>
    </xf>
    <xf numFmtId="0" fontId="17" fillId="12" borderId="69" xfId="0" applyFont="1" applyFill="1" applyBorder="1" applyAlignment="1">
      <alignment horizontal="center" vertical="center" textRotation="90" wrapText="1"/>
    </xf>
    <xf numFmtId="0" fontId="17" fillId="12" borderId="65" xfId="0" applyFont="1" applyFill="1" applyBorder="1" applyAlignment="1">
      <alignment horizontal="left" vertical="center" textRotation="90" wrapText="1"/>
    </xf>
    <xf numFmtId="0" fontId="17" fillId="12" borderId="67" xfId="0" applyFont="1" applyFill="1" applyBorder="1" applyAlignment="1">
      <alignment horizontal="left" vertical="center" textRotation="90" wrapText="1"/>
    </xf>
    <xf numFmtId="0" fontId="17" fillId="12" borderId="69" xfId="0" applyFont="1" applyFill="1" applyBorder="1" applyAlignment="1">
      <alignment horizontal="left" vertical="center" textRotation="90" wrapText="1"/>
    </xf>
    <xf numFmtId="9" fontId="17" fillId="12" borderId="65" xfId="3" applyFont="1" applyFill="1" applyBorder="1" applyAlignment="1">
      <alignment horizontal="left" vertical="center" textRotation="90" wrapText="1"/>
    </xf>
    <xf numFmtId="9" fontId="17" fillId="12" borderId="67" xfId="3" applyFont="1" applyFill="1" applyBorder="1" applyAlignment="1">
      <alignment horizontal="left" vertical="center" textRotation="90" wrapText="1"/>
    </xf>
    <xf numFmtId="9" fontId="17" fillId="12" borderId="69" xfId="3" applyFont="1" applyFill="1" applyBorder="1" applyAlignment="1">
      <alignment horizontal="left" vertical="center" textRotation="90" wrapText="1"/>
    </xf>
    <xf numFmtId="9" fontId="17" fillId="12" borderId="57" xfId="3" applyFont="1" applyFill="1" applyBorder="1" applyAlignment="1">
      <alignment horizontal="left" vertical="center"/>
    </xf>
    <xf numFmtId="0" fontId="42" fillId="12" borderId="81" xfId="0" applyFont="1" applyFill="1" applyBorder="1" applyAlignment="1">
      <alignment horizontal="center" vertical="center" wrapText="1"/>
    </xf>
    <xf numFmtId="0" fontId="42" fillId="12" borderId="50" xfId="0" applyFont="1" applyFill="1" applyBorder="1" applyAlignment="1">
      <alignment horizontal="center" vertical="center" wrapText="1"/>
    </xf>
    <xf numFmtId="0" fontId="42" fillId="12" borderId="56" xfId="0" applyFont="1" applyFill="1" applyBorder="1" applyAlignment="1">
      <alignment horizontal="center" vertical="center" wrapText="1"/>
    </xf>
    <xf numFmtId="0" fontId="42" fillId="12" borderId="54" xfId="0" applyFont="1" applyFill="1" applyBorder="1" applyAlignment="1">
      <alignment horizontal="center" vertical="center" wrapText="1"/>
    </xf>
    <xf numFmtId="0" fontId="20" fillId="12" borderId="44" xfId="0" applyFont="1" applyFill="1" applyBorder="1" applyAlignment="1">
      <alignment horizontal="left" vertical="center" wrapText="1"/>
    </xf>
    <xf numFmtId="0" fontId="20" fillId="12" borderId="45" xfId="0" applyFont="1" applyFill="1" applyBorder="1" applyAlignment="1">
      <alignment horizontal="left" vertical="center" wrapText="1"/>
    </xf>
    <xf numFmtId="0" fontId="20" fillId="12" borderId="46" xfId="0" applyFont="1" applyFill="1" applyBorder="1" applyAlignment="1">
      <alignment horizontal="left" vertical="center" wrapText="1"/>
    </xf>
    <xf numFmtId="0" fontId="20" fillId="12" borderId="47" xfId="0" applyFont="1" applyFill="1" applyBorder="1" applyAlignment="1">
      <alignment horizontal="left" vertical="center" wrapText="1"/>
    </xf>
    <xf numFmtId="0" fontId="20" fillId="12" borderId="0" xfId="0" applyFont="1" applyFill="1" applyBorder="1" applyAlignment="1">
      <alignment horizontal="left" vertical="center" wrapText="1"/>
    </xf>
    <xf numFmtId="0" fontId="20" fillId="12" borderId="49" xfId="0" applyFont="1" applyFill="1" applyBorder="1" applyAlignment="1">
      <alignment horizontal="left" vertical="center" wrapText="1"/>
    </xf>
    <xf numFmtId="0" fontId="20" fillId="12" borderId="51" xfId="0" applyFont="1" applyFill="1" applyBorder="1" applyAlignment="1">
      <alignment horizontal="left" vertical="center" wrapText="1"/>
    </xf>
    <xf numFmtId="0" fontId="20" fillId="12" borderId="48" xfId="0" applyFont="1" applyFill="1" applyBorder="1" applyAlignment="1">
      <alignment horizontal="left" vertical="center" wrapText="1"/>
    </xf>
    <xf numFmtId="0" fontId="20" fillId="12" borderId="52" xfId="0" applyFont="1" applyFill="1" applyBorder="1" applyAlignment="1">
      <alignment horizontal="left" vertical="center" wrapText="1"/>
    </xf>
    <xf numFmtId="0" fontId="39" fillId="12" borderId="54" xfId="0" applyFont="1" applyFill="1" applyBorder="1" applyAlignment="1">
      <alignment horizontal="center" vertical="center"/>
    </xf>
    <xf numFmtId="0" fontId="39" fillId="8" borderId="100" xfId="0" applyFont="1" applyFill="1" applyBorder="1" applyAlignment="1">
      <alignment horizontal="center" vertical="center"/>
    </xf>
    <xf numFmtId="0" fontId="39" fillId="8" borderId="79" xfId="0" applyFont="1" applyFill="1" applyBorder="1" applyAlignment="1">
      <alignment horizontal="center" vertical="center"/>
    </xf>
    <xf numFmtId="0" fontId="39" fillId="8" borderId="80" xfId="0" applyFont="1" applyFill="1" applyBorder="1" applyAlignment="1">
      <alignment horizontal="center" vertical="center"/>
    </xf>
    <xf numFmtId="0" fontId="41" fillId="12" borderId="54" xfId="0" applyFont="1" applyFill="1" applyBorder="1" applyAlignment="1">
      <alignment horizontal="center" vertical="center" wrapText="1"/>
    </xf>
    <xf numFmtId="0" fontId="17" fillId="12" borderId="54" xfId="0" applyFont="1" applyFill="1" applyBorder="1" applyAlignment="1">
      <alignment horizontal="center" vertical="center" textRotation="90" wrapText="1"/>
    </xf>
    <xf numFmtId="0" fontId="17" fillId="12" borderId="64" xfId="0" applyFont="1" applyFill="1" applyBorder="1" applyAlignment="1">
      <alignment horizontal="center" vertical="center" textRotation="90" wrapText="1"/>
    </xf>
    <xf numFmtId="0" fontId="17" fillId="12" borderId="66" xfId="0" applyFont="1" applyFill="1" applyBorder="1" applyAlignment="1">
      <alignment horizontal="center" vertical="center" textRotation="90" wrapText="1"/>
    </xf>
    <xf numFmtId="0" fontId="17" fillId="12" borderId="68" xfId="0" applyFont="1" applyFill="1" applyBorder="1" applyAlignment="1">
      <alignment horizontal="center" vertical="center" textRotation="90" wrapText="1"/>
    </xf>
    <xf numFmtId="9" fontId="17" fillId="12" borderId="65" xfId="3" applyFont="1" applyFill="1" applyBorder="1" applyAlignment="1">
      <alignment horizontal="center" vertical="center" textRotation="90" wrapText="1"/>
    </xf>
    <xf numFmtId="9" fontId="17" fillId="12" borderId="67" xfId="3" applyFont="1" applyFill="1" applyBorder="1" applyAlignment="1">
      <alignment horizontal="center" vertical="center" textRotation="90" wrapText="1"/>
    </xf>
    <xf numFmtId="9" fontId="17" fillId="12" borderId="69" xfId="3" applyFont="1" applyFill="1" applyBorder="1" applyAlignment="1">
      <alignment horizontal="center" vertical="center" textRotation="90" wrapText="1"/>
    </xf>
    <xf numFmtId="0" fontId="17" fillId="12" borderId="57" xfId="0" applyFont="1" applyFill="1" applyBorder="1" applyAlignment="1">
      <alignment horizontal="center" vertical="center" wrapText="1"/>
    </xf>
    <xf numFmtId="9" fontId="17" fillId="12" borderId="57" xfId="3" applyFont="1" applyFill="1" applyBorder="1" applyAlignment="1">
      <alignment horizontal="center" vertical="center"/>
    </xf>
    <xf numFmtId="0" fontId="36" fillId="0" borderId="63" xfId="0" applyFont="1" applyFill="1" applyBorder="1" applyAlignment="1">
      <alignment horizontal="left" vertical="center" wrapText="1"/>
    </xf>
    <xf numFmtId="0" fontId="36" fillId="0" borderId="53" xfId="0" applyFont="1" applyFill="1" applyBorder="1" applyAlignment="1">
      <alignment horizontal="left" vertical="center" wrapText="1"/>
    </xf>
    <xf numFmtId="0" fontId="36" fillId="0" borderId="53" xfId="0" applyFont="1" applyFill="1" applyBorder="1" applyAlignment="1">
      <alignment horizontal="center" vertical="center" wrapText="1"/>
    </xf>
    <xf numFmtId="0" fontId="36" fillId="0" borderId="54" xfId="0" applyFont="1" applyFill="1" applyBorder="1" applyAlignment="1">
      <alignment horizontal="center" vertical="center" wrapText="1"/>
    </xf>
    <xf numFmtId="1" fontId="38" fillId="0" borderId="47" xfId="0" applyNumberFormat="1" applyFont="1" applyFill="1" applyBorder="1" applyAlignment="1">
      <alignment horizontal="center" vertical="center"/>
    </xf>
    <xf numFmtId="1" fontId="38" fillId="0" borderId="0" xfId="0" applyNumberFormat="1" applyFont="1" applyFill="1" applyAlignment="1">
      <alignment horizontal="center" vertical="center"/>
    </xf>
    <xf numFmtId="9" fontId="38" fillId="0" borderId="0" xfId="3" applyFont="1" applyFill="1" applyAlignment="1">
      <alignment horizontal="center" vertical="center"/>
    </xf>
    <xf numFmtId="0" fontId="4" fillId="0" borderId="55" xfId="0" applyFont="1" applyFill="1" applyBorder="1" applyAlignment="1">
      <alignment horizontal="left" vertical="center"/>
    </xf>
    <xf numFmtId="0" fontId="4" fillId="0" borderId="63" xfId="0" applyFont="1" applyFill="1" applyBorder="1" applyAlignment="1">
      <alignment horizontal="left" vertical="center"/>
    </xf>
    <xf numFmtId="0" fontId="4" fillId="0" borderId="53" xfId="0" applyFont="1" applyFill="1" applyBorder="1" applyAlignment="1">
      <alignment horizontal="left" vertical="center"/>
    </xf>
    <xf numFmtId="0" fontId="36" fillId="0" borderId="55" xfId="0" applyFont="1" applyFill="1" applyBorder="1" applyAlignment="1">
      <alignment horizontal="left" vertical="center" wrapText="1"/>
    </xf>
    <xf numFmtId="9" fontId="18" fillId="6" borderId="0" xfId="3" applyFont="1" applyFill="1" applyBorder="1" applyAlignment="1">
      <alignment horizontal="center" vertical="center"/>
    </xf>
    <xf numFmtId="9" fontId="17" fillId="14" borderId="73" xfId="3" applyFont="1" applyFill="1" applyBorder="1" applyAlignment="1">
      <alignment horizontal="center" vertical="center"/>
    </xf>
    <xf numFmtId="9" fontId="17" fillId="14" borderId="74" xfId="3" applyFont="1" applyFill="1" applyBorder="1" applyAlignment="1">
      <alignment horizontal="center" vertical="center"/>
    </xf>
    <xf numFmtId="9" fontId="17" fillId="14" borderId="75" xfId="3" applyFont="1" applyFill="1" applyBorder="1" applyAlignment="1">
      <alignment horizontal="center" vertical="center"/>
    </xf>
    <xf numFmtId="167" fontId="17" fillId="12" borderId="54" xfId="0" applyNumberFormat="1" applyFont="1" applyFill="1" applyBorder="1" applyAlignment="1">
      <alignment horizontal="center" vertical="center" wrapText="1"/>
    </xf>
    <xf numFmtId="165" fontId="17" fillId="12" borderId="54" xfId="2" applyFont="1" applyFill="1" applyBorder="1" applyAlignment="1">
      <alignment horizontal="center" vertical="center" wrapText="1"/>
    </xf>
    <xf numFmtId="1" fontId="26" fillId="12" borderId="65" xfId="0" applyNumberFormat="1" applyFont="1" applyFill="1" applyBorder="1" applyAlignment="1">
      <alignment horizontal="center" vertical="center"/>
    </xf>
    <xf numFmtId="1" fontId="26" fillId="12" borderId="69" xfId="0" applyNumberFormat="1" applyFont="1" applyFill="1" applyBorder="1" applyAlignment="1">
      <alignment horizontal="center" vertical="center"/>
    </xf>
    <xf numFmtId="0" fontId="17" fillId="12" borderId="55" xfId="0" applyFont="1" applyFill="1" applyBorder="1" applyAlignment="1">
      <alignment horizontal="center" vertical="center" wrapText="1"/>
    </xf>
    <xf numFmtId="0" fontId="17" fillId="12" borderId="53" xfId="0" applyFont="1" applyFill="1" applyBorder="1" applyAlignment="1">
      <alignment horizontal="center" vertical="center" wrapText="1"/>
    </xf>
    <xf numFmtId="0" fontId="3" fillId="0" borderId="0" xfId="0" applyFont="1" applyAlignment="1">
      <alignment horizontal="center" vertical="center"/>
    </xf>
    <xf numFmtId="0" fontId="0" fillId="2" borderId="3"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9"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9"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 fillId="5" borderId="3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0" fillId="2" borderId="29"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21" xfId="0" applyFont="1" applyFill="1" applyBorder="1" applyAlignment="1">
      <alignment horizontal="center" vertical="center" wrapText="1"/>
    </xf>
    <xf numFmtId="9" fontId="5" fillId="0" borderId="2" xfId="0" applyNumberFormat="1" applyFont="1" applyFill="1" applyBorder="1" applyAlignment="1">
      <alignment horizontal="center" vertical="center" wrapText="1"/>
    </xf>
    <xf numFmtId="0" fontId="5" fillId="5" borderId="33"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2" fillId="5" borderId="2" xfId="0" applyFont="1" applyFill="1" applyBorder="1" applyAlignment="1">
      <alignment horizontal="center" vertical="center" wrapText="1"/>
    </xf>
    <xf numFmtId="164" fontId="0" fillId="7" borderId="2" xfId="5" applyNumberFormat="1" applyFont="1" applyFill="1" applyBorder="1" applyAlignment="1">
      <alignment horizontal="center" vertical="center"/>
    </xf>
    <xf numFmtId="9" fontId="0" fillId="5" borderId="2" xfId="3" applyFont="1" applyFill="1" applyBorder="1" applyAlignment="1">
      <alignment horizontal="center" vertical="center"/>
    </xf>
    <xf numFmtId="0" fontId="5" fillId="7" borderId="33" xfId="0" applyFont="1" applyFill="1" applyBorder="1" applyAlignment="1">
      <alignment horizontal="center" vertical="center" wrapText="1"/>
    </xf>
    <xf numFmtId="0" fontId="5" fillId="7" borderId="34" xfId="0" applyFont="1" applyFill="1" applyBorder="1" applyAlignment="1">
      <alignment horizontal="center" vertical="center" wrapText="1"/>
    </xf>
    <xf numFmtId="0" fontId="5" fillId="7" borderId="35"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7" borderId="30" xfId="0" applyFont="1" applyFill="1" applyBorder="1" applyAlignment="1">
      <alignment horizontal="center" vertical="center" wrapText="1"/>
    </xf>
    <xf numFmtId="1" fontId="11" fillId="5" borderId="36" xfId="0" applyNumberFormat="1" applyFont="1" applyFill="1" applyBorder="1" applyAlignment="1">
      <alignment horizontal="center" vertical="center" wrapText="1"/>
    </xf>
    <xf numFmtId="1" fontId="11" fillId="5" borderId="37" xfId="0" applyNumberFormat="1" applyFont="1" applyFill="1" applyBorder="1" applyAlignment="1">
      <alignment horizontal="center" vertical="center" wrapText="1"/>
    </xf>
    <xf numFmtId="1" fontId="11" fillId="5" borderId="42" xfId="0" applyNumberFormat="1" applyFont="1" applyFill="1" applyBorder="1" applyAlignment="1">
      <alignment horizontal="center" vertical="center" wrapText="1"/>
    </xf>
    <xf numFmtId="1" fontId="11" fillId="5" borderId="38" xfId="0" applyNumberFormat="1" applyFont="1" applyFill="1" applyBorder="1" applyAlignment="1">
      <alignment horizontal="center" vertical="center" wrapText="1"/>
    </xf>
    <xf numFmtId="1" fontId="11" fillId="5" borderId="0" xfId="0" applyNumberFormat="1" applyFont="1" applyFill="1" applyBorder="1" applyAlignment="1">
      <alignment horizontal="center" vertical="center" wrapText="1"/>
    </xf>
    <xf numFmtId="1" fontId="11" fillId="5" borderId="39" xfId="0" applyNumberFormat="1" applyFont="1" applyFill="1" applyBorder="1" applyAlignment="1">
      <alignment horizontal="center" vertical="center" wrapText="1"/>
    </xf>
    <xf numFmtId="1" fontId="11" fillId="5" borderId="40" xfId="0" applyNumberFormat="1" applyFont="1" applyFill="1" applyBorder="1" applyAlignment="1">
      <alignment horizontal="center" vertical="center" wrapText="1"/>
    </xf>
    <xf numFmtId="1" fontId="11" fillId="5" borderId="26" xfId="0" applyNumberFormat="1" applyFont="1" applyFill="1" applyBorder="1" applyAlignment="1">
      <alignment horizontal="center" vertical="center" wrapText="1"/>
    </xf>
    <xf numFmtId="1" fontId="11" fillId="5" borderId="41" xfId="0" applyNumberFormat="1" applyFont="1" applyFill="1" applyBorder="1" applyAlignment="1">
      <alignment horizontal="center" vertical="center" wrapText="1"/>
    </xf>
    <xf numFmtId="0" fontId="3" fillId="7" borderId="29" xfId="0" applyFont="1" applyFill="1" applyBorder="1" applyAlignment="1">
      <alignment horizontal="center" vertical="center" wrapText="1"/>
    </xf>
    <xf numFmtId="0" fontId="5" fillId="5" borderId="36"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39"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41"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5" fillId="5" borderId="2" xfId="0" applyFont="1" applyFill="1" applyBorder="1" applyAlignment="1">
      <alignment horizontal="center" vertical="center"/>
    </xf>
    <xf numFmtId="0" fontId="9" fillId="0" borderId="0" xfId="0" applyFont="1" applyAlignment="1">
      <alignment horizontal="center" vertical="center"/>
    </xf>
    <xf numFmtId="0" fontId="5" fillId="5" borderId="42"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3" fillId="7" borderId="2" xfId="0" applyFont="1" applyFill="1" applyBorder="1" applyAlignment="1">
      <alignment horizontal="center" vertical="center"/>
    </xf>
    <xf numFmtId="0" fontId="3" fillId="7" borderId="2" xfId="0" applyFont="1" applyFill="1" applyBorder="1" applyAlignment="1">
      <alignment horizontal="center" vertical="center" wrapText="1"/>
    </xf>
    <xf numFmtId="0" fontId="10" fillId="11" borderId="57" xfId="0" applyFont="1" applyFill="1" applyBorder="1" applyAlignment="1">
      <alignment horizontal="center" vertical="center"/>
    </xf>
    <xf numFmtId="0" fontId="29" fillId="12" borderId="57" xfId="0" applyFont="1" applyFill="1" applyBorder="1" applyAlignment="1">
      <alignment horizontal="center" vertical="center" wrapText="1"/>
    </xf>
    <xf numFmtId="10" fontId="19" fillId="12" borderId="57" xfId="4" applyNumberFormat="1" applyFont="1" applyFill="1" applyBorder="1" applyAlignment="1">
      <alignment horizontal="center" vertical="center"/>
    </xf>
    <xf numFmtId="0" fontId="20" fillId="12" borderId="57" xfId="0" applyFont="1" applyFill="1" applyBorder="1" applyAlignment="1">
      <alignment horizontal="center" vertical="center" wrapText="1"/>
    </xf>
    <xf numFmtId="0" fontId="17" fillId="12" borderId="57" xfId="0" applyFont="1" applyFill="1" applyBorder="1" applyAlignment="1">
      <alignment horizontal="center" vertical="center" textRotation="90" wrapText="1"/>
    </xf>
    <xf numFmtId="9" fontId="17" fillId="12" borderId="57" xfId="3" applyFont="1" applyFill="1" applyBorder="1" applyAlignment="1">
      <alignment horizontal="center" vertical="center" textRotation="90" wrapText="1"/>
    </xf>
    <xf numFmtId="0" fontId="20" fillId="12" borderId="65" xfId="0" applyFont="1" applyFill="1" applyBorder="1" applyAlignment="1">
      <alignment horizontal="center" vertical="center" wrapText="1"/>
    </xf>
    <xf numFmtId="0" fontId="20" fillId="12" borderId="67" xfId="0" applyFont="1" applyFill="1" applyBorder="1" applyAlignment="1">
      <alignment horizontal="center" vertical="center" wrapText="1"/>
    </xf>
    <xf numFmtId="0" fontId="20" fillId="12" borderId="69" xfId="0" applyFont="1" applyFill="1" applyBorder="1" applyAlignment="1">
      <alignment horizontal="center" vertical="center" wrapText="1"/>
    </xf>
    <xf numFmtId="1" fontId="25" fillId="12" borderId="57" xfId="0" applyNumberFormat="1" applyFont="1" applyFill="1" applyBorder="1" applyAlignment="1">
      <alignment horizontal="center" vertical="center"/>
    </xf>
    <xf numFmtId="0" fontId="17" fillId="6" borderId="57" xfId="0" applyFont="1" applyFill="1" applyBorder="1" applyAlignment="1">
      <alignment horizontal="center" vertical="center" textRotation="90" wrapText="1"/>
    </xf>
    <xf numFmtId="167" fontId="17" fillId="12" borderId="57" xfId="0" applyNumberFormat="1" applyFont="1" applyFill="1" applyBorder="1" applyAlignment="1">
      <alignment horizontal="center" vertical="center" textRotation="90" wrapText="1"/>
    </xf>
    <xf numFmtId="1" fontId="10" fillId="12" borderId="57" xfId="0" applyNumberFormat="1" applyFont="1" applyFill="1" applyBorder="1" applyAlignment="1">
      <alignment horizontal="center" vertical="center" wrapText="1"/>
    </xf>
    <xf numFmtId="0" fontId="20" fillId="12" borderId="84" xfId="0" applyFont="1" applyFill="1" applyBorder="1" applyAlignment="1">
      <alignment horizontal="center" vertical="center" wrapText="1"/>
    </xf>
    <xf numFmtId="0" fontId="20" fillId="12" borderId="83" xfId="0" applyFont="1" applyFill="1" applyBorder="1" applyAlignment="1">
      <alignment horizontal="center" vertical="center" wrapText="1"/>
    </xf>
    <xf numFmtId="0" fontId="20" fillId="12" borderId="64" xfId="0" applyFont="1" applyFill="1" applyBorder="1" applyAlignment="1">
      <alignment horizontal="center" vertical="center" wrapText="1"/>
    </xf>
    <xf numFmtId="0" fontId="20" fillId="12" borderId="88" xfId="0" applyFont="1" applyFill="1" applyBorder="1" applyAlignment="1">
      <alignment horizontal="center" vertical="center" wrapText="1"/>
    </xf>
    <xf numFmtId="0" fontId="20" fillId="12" borderId="87" xfId="0" applyFont="1" applyFill="1" applyBorder="1" applyAlignment="1">
      <alignment horizontal="center" vertical="center" wrapText="1"/>
    </xf>
    <xf numFmtId="0" fontId="20" fillId="12" borderId="68" xfId="0" applyFont="1" applyFill="1" applyBorder="1" applyAlignment="1">
      <alignment horizontal="center" vertical="center" wrapText="1"/>
    </xf>
    <xf numFmtId="0" fontId="17" fillId="11" borderId="57" xfId="0" applyFont="1" applyFill="1" applyBorder="1" applyAlignment="1">
      <alignment horizontal="center" vertical="center" wrapText="1"/>
    </xf>
    <xf numFmtId="1" fontId="25" fillId="11" borderId="57" xfId="0" applyNumberFormat="1" applyFont="1" applyFill="1" applyBorder="1" applyAlignment="1">
      <alignment horizontal="center" vertical="center"/>
    </xf>
    <xf numFmtId="0" fontId="20" fillId="12" borderId="84" xfId="0" applyFont="1" applyFill="1" applyBorder="1" applyAlignment="1" applyProtection="1">
      <alignment horizontal="center" vertical="center" wrapText="1"/>
      <protection locked="0"/>
    </xf>
    <xf numFmtId="0" fontId="20" fillId="12" borderId="83" xfId="0" applyFont="1" applyFill="1" applyBorder="1" applyAlignment="1" applyProtection="1">
      <alignment horizontal="center" vertical="center" wrapText="1"/>
      <protection locked="0"/>
    </xf>
    <xf numFmtId="0" fontId="20" fillId="12" borderId="64" xfId="0" applyFont="1" applyFill="1" applyBorder="1" applyAlignment="1" applyProtection="1">
      <alignment horizontal="center" vertical="center" wrapText="1"/>
      <protection locked="0"/>
    </xf>
    <xf numFmtId="0" fontId="20" fillId="12" borderId="99" xfId="0" applyFont="1" applyFill="1" applyBorder="1" applyAlignment="1" applyProtection="1">
      <alignment horizontal="center" vertical="center" wrapText="1"/>
      <protection locked="0"/>
    </xf>
    <xf numFmtId="0" fontId="20" fillId="12" borderId="0" xfId="0" applyFont="1" applyFill="1" applyBorder="1" applyAlignment="1" applyProtection="1">
      <alignment horizontal="center" vertical="center" wrapText="1"/>
      <protection locked="0"/>
    </xf>
    <xf numFmtId="0" fontId="20" fillId="12" borderId="66" xfId="0" applyFont="1" applyFill="1" applyBorder="1" applyAlignment="1" applyProtection="1">
      <alignment horizontal="center" vertical="center" wrapText="1"/>
      <protection locked="0"/>
    </xf>
    <xf numFmtId="0" fontId="20" fillId="12" borderId="88" xfId="0" applyFont="1" applyFill="1" applyBorder="1" applyAlignment="1" applyProtection="1">
      <alignment horizontal="center" vertical="center" wrapText="1"/>
      <protection locked="0"/>
    </xf>
    <xf numFmtId="0" fontId="20" fillId="12" borderId="87" xfId="0" applyFont="1" applyFill="1" applyBorder="1" applyAlignment="1" applyProtection="1">
      <alignment horizontal="center" vertical="center" wrapText="1"/>
      <protection locked="0"/>
    </xf>
    <xf numFmtId="0" fontId="20" fillId="12" borderId="68" xfId="0" applyFont="1" applyFill="1" applyBorder="1" applyAlignment="1" applyProtection="1">
      <alignment horizontal="center" vertical="center" wrapText="1"/>
      <protection locked="0"/>
    </xf>
    <xf numFmtId="9" fontId="17" fillId="12" borderId="97" xfId="3" applyFont="1" applyFill="1" applyBorder="1" applyAlignment="1">
      <alignment horizontal="center" vertical="center"/>
    </xf>
    <xf numFmtId="9" fontId="17" fillId="12" borderId="98" xfId="3" applyFont="1" applyFill="1" applyBorder="1" applyAlignment="1">
      <alignment horizontal="center" vertical="center"/>
    </xf>
    <xf numFmtId="9" fontId="20" fillId="6" borderId="0" xfId="3" applyFont="1" applyFill="1" applyBorder="1" applyAlignment="1">
      <alignment horizontal="right" vertical="center"/>
    </xf>
    <xf numFmtId="9" fontId="20" fillId="6" borderId="39" xfId="3" applyFont="1" applyFill="1" applyBorder="1" applyAlignment="1">
      <alignment horizontal="right" vertical="center"/>
    </xf>
    <xf numFmtId="0" fontId="29" fillId="9" borderId="47" xfId="0" applyFont="1" applyFill="1" applyBorder="1" applyAlignment="1">
      <alignment horizontal="right" vertical="center" wrapText="1"/>
    </xf>
    <xf numFmtId="0" fontId="29" fillId="9" borderId="49" xfId="0" applyFont="1" applyFill="1" applyBorder="1" applyAlignment="1">
      <alignment horizontal="right" vertical="center" wrapText="1"/>
    </xf>
    <xf numFmtId="0" fontId="29" fillId="9" borderId="0" xfId="0" applyFont="1" applyFill="1" applyBorder="1" applyAlignment="1">
      <alignment horizontal="right" vertical="center"/>
    </xf>
    <xf numFmtId="0" fontId="29" fillId="9" borderId="49" xfId="0" applyFont="1" applyFill="1" applyBorder="1" applyAlignment="1">
      <alignment horizontal="right" vertical="center"/>
    </xf>
    <xf numFmtId="0" fontId="24" fillId="8" borderId="44" xfId="0" applyFont="1" applyFill="1" applyBorder="1" applyAlignment="1">
      <alignment horizontal="center" vertical="center"/>
    </xf>
    <xf numFmtId="0" fontId="24" fillId="8" borderId="45" xfId="0" applyFont="1" applyFill="1" applyBorder="1" applyAlignment="1">
      <alignment horizontal="center" vertical="center"/>
    </xf>
    <xf numFmtId="0" fontId="24" fillId="8" borderId="46" xfId="0" applyFont="1" applyFill="1" applyBorder="1" applyAlignment="1">
      <alignment horizontal="center" vertical="center"/>
    </xf>
    <xf numFmtId="0" fontId="29" fillId="9" borderId="53" xfId="0" applyFont="1" applyFill="1" applyBorder="1" applyAlignment="1">
      <alignment horizontal="center" vertical="center"/>
    </xf>
    <xf numFmtId="0" fontId="29" fillId="9" borderId="54" xfId="0" applyFont="1" applyFill="1" applyBorder="1" applyAlignment="1">
      <alignment horizontal="center" vertical="center"/>
    </xf>
    <xf numFmtId="0" fontId="29" fillId="9" borderId="53" xfId="0" applyFont="1" applyFill="1" applyBorder="1" applyAlignment="1">
      <alignment horizontal="center" vertical="center" wrapText="1"/>
    </xf>
    <xf numFmtId="0" fontId="29" fillId="10" borderId="54" xfId="0" applyFont="1" applyFill="1" applyBorder="1" applyAlignment="1">
      <alignment horizontal="center" vertical="center" wrapText="1"/>
    </xf>
    <xf numFmtId="0" fontId="8" fillId="10" borderId="54" xfId="0" applyFont="1" applyFill="1" applyBorder="1" applyAlignment="1">
      <alignment horizontal="center" vertical="center" wrapText="1"/>
    </xf>
    <xf numFmtId="2" fontId="8" fillId="2" borderId="33" xfId="2" quotePrefix="1" applyNumberFormat="1" applyFont="1" applyFill="1" applyBorder="1" applyAlignment="1">
      <alignment horizontal="center" vertical="center" wrapText="1"/>
    </xf>
    <xf numFmtId="2" fontId="8" fillId="2" borderId="34" xfId="2" quotePrefix="1" applyNumberFormat="1" applyFont="1" applyFill="1" applyBorder="1" applyAlignment="1">
      <alignment horizontal="center" vertical="center" wrapText="1"/>
    </xf>
    <xf numFmtId="2" fontId="8" fillId="2" borderId="35" xfId="2" quotePrefix="1" applyNumberFormat="1" applyFont="1" applyFill="1" applyBorder="1" applyAlignment="1">
      <alignment horizontal="center" vertical="center" wrapText="1"/>
    </xf>
    <xf numFmtId="2" fontId="8" fillId="0" borderId="54" xfId="2" quotePrefix="1" applyNumberFormat="1" applyFont="1" applyFill="1" applyBorder="1" applyAlignment="1">
      <alignment horizontal="center" vertical="center" wrapText="1"/>
    </xf>
    <xf numFmtId="2" fontId="8" fillId="2" borderId="40" xfId="2" quotePrefix="1" applyNumberFormat="1" applyFont="1" applyFill="1" applyBorder="1" applyAlignment="1">
      <alignment horizontal="center" vertical="center" wrapText="1"/>
    </xf>
    <xf numFmtId="2" fontId="8" fillId="2" borderId="26" xfId="2" quotePrefix="1" applyNumberFormat="1" applyFont="1" applyFill="1" applyBorder="1" applyAlignment="1">
      <alignment horizontal="center" vertical="center" wrapText="1"/>
    </xf>
    <xf numFmtId="2" fontId="8" fillId="2" borderId="41" xfId="2" quotePrefix="1" applyNumberFormat="1" applyFont="1" applyFill="1" applyBorder="1" applyAlignment="1">
      <alignment horizontal="center" vertical="center" wrapText="1"/>
    </xf>
    <xf numFmtId="0" fontId="17" fillId="12" borderId="53" xfId="0" applyFont="1" applyFill="1" applyBorder="1" applyAlignment="1">
      <alignment horizontal="center" vertical="center"/>
    </xf>
    <xf numFmtId="0" fontId="10" fillId="12" borderId="54" xfId="0" applyFont="1" applyFill="1" applyBorder="1" applyAlignment="1" applyProtection="1">
      <alignment horizontal="center" vertical="center"/>
      <protection locked="0"/>
    </xf>
    <xf numFmtId="0" fontId="18" fillId="12" borderId="54" xfId="0" applyFont="1" applyFill="1" applyBorder="1" applyAlignment="1">
      <alignment horizontal="center" vertical="center" wrapText="1"/>
    </xf>
    <xf numFmtId="0" fontId="18" fillId="12" borderId="55" xfId="0" applyFont="1" applyFill="1" applyBorder="1" applyAlignment="1">
      <alignment horizontal="center" vertical="center" wrapText="1"/>
    </xf>
    <xf numFmtId="0" fontId="17" fillId="12" borderId="50" xfId="0" applyFont="1" applyFill="1" applyBorder="1" applyAlignment="1">
      <alignment horizontal="center" vertical="center"/>
    </xf>
    <xf numFmtId="0" fontId="17" fillId="12" borderId="44" xfId="0" applyFont="1" applyFill="1" applyBorder="1" applyAlignment="1">
      <alignment horizontal="center" vertical="center"/>
    </xf>
    <xf numFmtId="0" fontId="17" fillId="12" borderId="45" xfId="0" applyFont="1" applyFill="1" applyBorder="1" applyAlignment="1">
      <alignment horizontal="center" vertical="center"/>
    </xf>
    <xf numFmtId="0" fontId="17" fillId="12" borderId="47" xfId="0" applyFont="1" applyFill="1" applyBorder="1" applyAlignment="1">
      <alignment horizontal="center" vertical="center"/>
    </xf>
    <xf numFmtId="0" fontId="17" fillId="12" borderId="0" xfId="0" applyFont="1" applyFill="1" applyBorder="1" applyAlignment="1">
      <alignment horizontal="center" vertical="center"/>
    </xf>
    <xf numFmtId="0" fontId="17" fillId="12" borderId="51" xfId="0" applyFont="1" applyFill="1" applyBorder="1" applyAlignment="1">
      <alignment horizontal="center" vertical="center"/>
    </xf>
    <xf numFmtId="0" fontId="17" fillId="12" borderId="48" xfId="0" applyFont="1" applyFill="1" applyBorder="1" applyAlignment="1">
      <alignment horizontal="center" vertical="center"/>
    </xf>
    <xf numFmtId="0" fontId="50" fillId="16" borderId="33" xfId="0" applyFont="1" applyFill="1" applyBorder="1" applyAlignment="1">
      <alignment horizontal="center" vertical="center" wrapText="1"/>
    </xf>
    <xf numFmtId="0" fontId="50" fillId="16" borderId="34" xfId="0" applyFont="1" applyFill="1" applyBorder="1" applyAlignment="1">
      <alignment horizontal="center" vertical="center" wrapText="1"/>
    </xf>
    <xf numFmtId="0" fontId="50" fillId="16" borderId="35" xfId="0" applyFont="1" applyFill="1" applyBorder="1" applyAlignment="1">
      <alignment horizontal="center" vertical="center" wrapText="1"/>
    </xf>
    <xf numFmtId="0" fontId="51" fillId="0" borderId="27" xfId="0" applyFont="1" applyBorder="1" applyAlignment="1">
      <alignment horizontal="justify" vertical="center" wrapText="1"/>
    </xf>
    <xf numFmtId="0" fontId="51" fillId="0" borderId="62" xfId="0" applyFont="1" applyBorder="1" applyAlignment="1">
      <alignment horizontal="justify" vertical="center" wrapText="1"/>
    </xf>
    <xf numFmtId="0" fontId="51" fillId="0" borderId="43" xfId="0" applyFont="1" applyBorder="1" applyAlignment="1">
      <alignment horizontal="justify" vertical="center" wrapText="1"/>
    </xf>
    <xf numFmtId="0" fontId="51" fillId="17" borderId="27" xfId="0" applyFont="1" applyFill="1" applyBorder="1" applyAlignment="1">
      <alignment horizontal="justify" vertical="center" wrapText="1"/>
    </xf>
    <xf numFmtId="0" fontId="51" fillId="17" borderId="62" xfId="0" applyFont="1" applyFill="1" applyBorder="1" applyAlignment="1">
      <alignment horizontal="justify" vertical="center" wrapText="1"/>
    </xf>
    <xf numFmtId="0" fontId="51" fillId="17" borderId="43" xfId="0" applyFont="1" applyFill="1" applyBorder="1" applyAlignment="1">
      <alignment horizontal="justify" vertical="center" wrapText="1"/>
    </xf>
    <xf numFmtId="0" fontId="50" fillId="17" borderId="27" xfId="0" applyFont="1" applyFill="1" applyBorder="1" applyAlignment="1">
      <alignment horizontal="justify" vertical="center" wrapText="1"/>
    </xf>
    <xf numFmtId="0" fontId="50" fillId="17" borderId="62" xfId="0" applyFont="1" applyFill="1" applyBorder="1" applyAlignment="1">
      <alignment horizontal="justify" vertical="center" wrapText="1"/>
    </xf>
    <xf numFmtId="0" fontId="50" fillId="17" borderId="43" xfId="0" applyFont="1" applyFill="1" applyBorder="1" applyAlignment="1">
      <alignment horizontal="justify" vertical="center" wrapText="1"/>
    </xf>
    <xf numFmtId="0" fontId="50" fillId="0" borderId="27" xfId="0" applyFont="1" applyBorder="1" applyAlignment="1">
      <alignment horizontal="justify" vertical="center" wrapText="1"/>
    </xf>
    <xf numFmtId="0" fontId="50" fillId="0" borderId="43" xfId="0" applyFont="1" applyBorder="1" applyAlignment="1">
      <alignment horizontal="justify" vertical="center" wrapText="1"/>
    </xf>
    <xf numFmtId="0" fontId="51" fillId="0" borderId="27" xfId="0" applyFont="1" applyBorder="1" applyAlignment="1">
      <alignment horizontal="center" vertical="center" wrapText="1"/>
    </xf>
    <xf numFmtId="0" fontId="51" fillId="0" borderId="62" xfId="0" applyFont="1" applyBorder="1" applyAlignment="1">
      <alignment horizontal="center" vertical="center" wrapText="1"/>
    </xf>
    <xf numFmtId="0" fontId="51" fillId="0" borderId="43" xfId="0" applyFont="1" applyBorder="1" applyAlignment="1">
      <alignment horizontal="center" vertical="center" wrapText="1"/>
    </xf>
    <xf numFmtId="0" fontId="50" fillId="0" borderId="62" xfId="0" applyFont="1" applyBorder="1" applyAlignment="1">
      <alignment horizontal="justify" vertical="center" wrapText="1"/>
    </xf>
  </cellXfs>
  <cellStyles count="7">
    <cellStyle name="Collegamento ipertestuale" xfId="1" builtinId="8"/>
    <cellStyle name="Migliaia" xfId="2" builtinId="3"/>
    <cellStyle name="Migliaia [0]" xfId="6" builtinId="6"/>
    <cellStyle name="Normale" xfId="0" builtinId="0"/>
    <cellStyle name="Percentuale" xfId="3" builtinId="5"/>
    <cellStyle name="Percentuale 2" xfId="4"/>
    <cellStyle name="Valuta" xfId="5" builtinId="4"/>
  </cellStyles>
  <dxfs count="388">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Performance 2019</a:t>
            </a:r>
          </a:p>
        </c:rich>
      </c:tx>
      <c:overlay val="0"/>
    </c:title>
    <c:autoTitleDeleted val="0"/>
    <c:view3D>
      <c:rotX val="15"/>
      <c:rotY val="20"/>
      <c:rAngAx val="1"/>
    </c:view3D>
    <c:floor>
      <c:thickness val="0"/>
    </c:floor>
    <c:sideWall>
      <c:thickness val="0"/>
    </c:sideWall>
    <c:backWall>
      <c:thickness val="0"/>
    </c:backWall>
    <c:plotArea>
      <c:layout/>
      <c:bar3DChart>
        <c:barDir val="col"/>
        <c:grouping val="stack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Grafici!$A$1:$J$1</c:f>
              <c:numCache>
                <c:formatCode>General</c:formatCode>
                <c:ptCount val="10"/>
                <c:pt idx="0">
                  <c:v>0</c:v>
                </c:pt>
                <c:pt idx="1">
                  <c:v>0</c:v>
                </c:pt>
                <c:pt idx="2">
                  <c:v>0</c:v>
                </c:pt>
                <c:pt idx="3">
                  <c:v>0</c:v>
                </c:pt>
                <c:pt idx="4">
                  <c:v>0</c:v>
                </c:pt>
                <c:pt idx="5">
                  <c:v>0</c:v>
                </c:pt>
                <c:pt idx="6">
                  <c:v>0</c:v>
                </c:pt>
                <c:pt idx="7">
                  <c:v>0</c:v>
                </c:pt>
                <c:pt idx="8">
                  <c:v>0</c:v>
                </c:pt>
                <c:pt idx="9">
                  <c:v>0</c:v>
                </c:pt>
              </c:numCache>
            </c:numRef>
          </c:cat>
          <c:val>
            <c:numRef>
              <c:f>Grafici!$A$1:$J$1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5618-4B92-A44F-71327F891BBD}"/>
            </c:ext>
          </c:extLst>
        </c:ser>
        <c:ser>
          <c:idx val="1"/>
          <c:order val="1"/>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Grafici!$A$1:$J$1</c:f>
              <c:numCache>
                <c:formatCode>General</c:formatCode>
                <c:ptCount val="10"/>
                <c:pt idx="0">
                  <c:v>0</c:v>
                </c:pt>
                <c:pt idx="1">
                  <c:v>0</c:v>
                </c:pt>
                <c:pt idx="2">
                  <c:v>0</c:v>
                </c:pt>
                <c:pt idx="3">
                  <c:v>0</c:v>
                </c:pt>
                <c:pt idx="4">
                  <c:v>0</c:v>
                </c:pt>
                <c:pt idx="5">
                  <c:v>0</c:v>
                </c:pt>
                <c:pt idx="6">
                  <c:v>0</c:v>
                </c:pt>
                <c:pt idx="7">
                  <c:v>0</c:v>
                </c:pt>
                <c:pt idx="8">
                  <c:v>0</c:v>
                </c:pt>
                <c:pt idx="9">
                  <c:v>0</c:v>
                </c:pt>
              </c:numCache>
            </c:numRef>
          </c:cat>
          <c:val>
            <c:numRef>
              <c:f>Grafici!$A$2:$J$2</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5618-4B92-A44F-71327F891BBD}"/>
            </c:ext>
          </c:extLst>
        </c:ser>
        <c:dLbls>
          <c:showLegendKey val="0"/>
          <c:showVal val="1"/>
          <c:showCatName val="0"/>
          <c:showSerName val="0"/>
          <c:showPercent val="0"/>
          <c:showBubbleSize val="0"/>
        </c:dLbls>
        <c:gapWidth val="95"/>
        <c:gapDepth val="95"/>
        <c:shape val="box"/>
        <c:axId val="106912768"/>
        <c:axId val="106922752"/>
        <c:axId val="0"/>
      </c:bar3DChart>
      <c:catAx>
        <c:axId val="106912768"/>
        <c:scaling>
          <c:orientation val="minMax"/>
        </c:scaling>
        <c:delete val="0"/>
        <c:axPos val="b"/>
        <c:numFmt formatCode="General" sourceLinked="1"/>
        <c:majorTickMark val="none"/>
        <c:minorTickMark val="none"/>
        <c:tickLblPos val="nextTo"/>
        <c:crossAx val="106922752"/>
        <c:crosses val="autoZero"/>
        <c:auto val="1"/>
        <c:lblAlgn val="ctr"/>
        <c:lblOffset val="100"/>
        <c:noMultiLvlLbl val="0"/>
      </c:catAx>
      <c:valAx>
        <c:axId val="106922752"/>
        <c:scaling>
          <c:orientation val="minMax"/>
        </c:scaling>
        <c:delete val="1"/>
        <c:axPos val="l"/>
        <c:numFmt formatCode="General" sourceLinked="1"/>
        <c:majorTickMark val="none"/>
        <c:minorTickMark val="none"/>
        <c:tickLblPos val="nextTo"/>
        <c:crossAx val="106912768"/>
        <c:crosses val="autoZero"/>
        <c:crossBetween val="between"/>
      </c:valAx>
    </c:plotArea>
    <c:plotVisOnly val="1"/>
    <c:dispBlanksAs val="gap"/>
    <c:showDLblsOverMax val="0"/>
  </c:chart>
  <c:printSettings>
    <c:headerFooter/>
    <c:pageMargins b="0.75" l="0.7" r="0.7" t="0.75" header="0.3" footer="0.3"/>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323850</xdr:colOff>
      <xdr:row>21</xdr:row>
      <xdr:rowOff>123826</xdr:rowOff>
    </xdr:to>
    <xdr:graphicFrame macro="">
      <xdr:nvGraphicFramePr>
        <xdr:cNvPr id="3" name="Gra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11</xdr:row>
      <xdr:rowOff>0</xdr:rowOff>
    </xdr:from>
    <xdr:to>
      <xdr:col>2</xdr:col>
      <xdr:colOff>104775</xdr:colOff>
      <xdr:row>11</xdr:row>
      <xdr:rowOff>104775</xdr:rowOff>
    </xdr:to>
    <xdr:pic>
      <xdr:nvPicPr>
        <xdr:cNvPr id="2" name="Immagine 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09156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xdr:row>
      <xdr:rowOff>0</xdr:rowOff>
    </xdr:from>
    <xdr:to>
      <xdr:col>2</xdr:col>
      <xdr:colOff>104775</xdr:colOff>
      <xdr:row>12</xdr:row>
      <xdr:rowOff>104775</xdr:rowOff>
    </xdr:to>
    <xdr:pic>
      <xdr:nvPicPr>
        <xdr:cNvPr id="3" name="Immagine 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1061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xdr:row>
      <xdr:rowOff>0</xdr:rowOff>
    </xdr:from>
    <xdr:to>
      <xdr:col>2</xdr:col>
      <xdr:colOff>104775</xdr:colOff>
      <xdr:row>13</xdr:row>
      <xdr:rowOff>104775</xdr:rowOff>
    </xdr:to>
    <xdr:pic>
      <xdr:nvPicPr>
        <xdr:cNvPr id="4" name="Immagine 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3823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xdr:row>
      <xdr:rowOff>0</xdr:rowOff>
    </xdr:from>
    <xdr:to>
      <xdr:col>2</xdr:col>
      <xdr:colOff>104775</xdr:colOff>
      <xdr:row>14</xdr:row>
      <xdr:rowOff>104775</xdr:rowOff>
    </xdr:to>
    <xdr:pic>
      <xdr:nvPicPr>
        <xdr:cNvPr id="5" name="Immagine 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820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xdr:row>
      <xdr:rowOff>0</xdr:rowOff>
    </xdr:from>
    <xdr:to>
      <xdr:col>2</xdr:col>
      <xdr:colOff>104775</xdr:colOff>
      <xdr:row>15</xdr:row>
      <xdr:rowOff>104775</xdr:rowOff>
    </xdr:to>
    <xdr:pic>
      <xdr:nvPicPr>
        <xdr:cNvPr id="6" name="Immagine 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2096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xdr:row>
      <xdr:rowOff>0</xdr:rowOff>
    </xdr:from>
    <xdr:to>
      <xdr:col>2</xdr:col>
      <xdr:colOff>104775</xdr:colOff>
      <xdr:row>16</xdr:row>
      <xdr:rowOff>104775</xdr:rowOff>
    </xdr:to>
    <xdr:pic>
      <xdr:nvPicPr>
        <xdr:cNvPr id="7" name="Immagine 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23729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xdr:row>
      <xdr:rowOff>0</xdr:rowOff>
    </xdr:from>
    <xdr:to>
      <xdr:col>2</xdr:col>
      <xdr:colOff>104775</xdr:colOff>
      <xdr:row>20</xdr:row>
      <xdr:rowOff>104775</xdr:rowOff>
    </xdr:to>
    <xdr:pic>
      <xdr:nvPicPr>
        <xdr:cNvPr id="8" name="Immagine 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230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21</xdr:row>
      <xdr:rowOff>0</xdr:rowOff>
    </xdr:from>
    <xdr:to>
      <xdr:col>2</xdr:col>
      <xdr:colOff>104775</xdr:colOff>
      <xdr:row>21</xdr:row>
      <xdr:rowOff>104775</xdr:rowOff>
    </xdr:to>
    <xdr:pic>
      <xdr:nvPicPr>
        <xdr:cNvPr id="9" name="Immagine 8"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421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xdr:row>
      <xdr:rowOff>0</xdr:rowOff>
    </xdr:from>
    <xdr:to>
      <xdr:col>2</xdr:col>
      <xdr:colOff>104775</xdr:colOff>
      <xdr:row>22</xdr:row>
      <xdr:rowOff>104775</xdr:rowOff>
    </xdr:to>
    <xdr:pic>
      <xdr:nvPicPr>
        <xdr:cNvPr id="10" name="Immagine 9"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697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23</xdr:row>
      <xdr:rowOff>0</xdr:rowOff>
    </xdr:from>
    <xdr:to>
      <xdr:col>2</xdr:col>
      <xdr:colOff>104775</xdr:colOff>
      <xdr:row>23</xdr:row>
      <xdr:rowOff>104775</xdr:rowOff>
    </xdr:to>
    <xdr:pic>
      <xdr:nvPicPr>
        <xdr:cNvPr id="11" name="Immagine 10"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135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24</xdr:row>
      <xdr:rowOff>0</xdr:rowOff>
    </xdr:from>
    <xdr:to>
      <xdr:col>2</xdr:col>
      <xdr:colOff>104775</xdr:colOff>
      <xdr:row>24</xdr:row>
      <xdr:rowOff>104775</xdr:rowOff>
    </xdr:to>
    <xdr:pic>
      <xdr:nvPicPr>
        <xdr:cNvPr id="12" name="Immagine 1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411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26</xdr:row>
      <xdr:rowOff>0</xdr:rowOff>
    </xdr:from>
    <xdr:to>
      <xdr:col>2</xdr:col>
      <xdr:colOff>104775</xdr:colOff>
      <xdr:row>26</xdr:row>
      <xdr:rowOff>104775</xdr:rowOff>
    </xdr:to>
    <xdr:pic>
      <xdr:nvPicPr>
        <xdr:cNvPr id="13" name="Immagine 1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335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27</xdr:row>
      <xdr:rowOff>0</xdr:rowOff>
    </xdr:from>
    <xdr:to>
      <xdr:col>2</xdr:col>
      <xdr:colOff>104775</xdr:colOff>
      <xdr:row>27</xdr:row>
      <xdr:rowOff>104775</xdr:rowOff>
    </xdr:to>
    <xdr:pic>
      <xdr:nvPicPr>
        <xdr:cNvPr id="14" name="Immagine 1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5262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28</xdr:row>
      <xdr:rowOff>0</xdr:rowOff>
    </xdr:from>
    <xdr:to>
      <xdr:col>2</xdr:col>
      <xdr:colOff>104775</xdr:colOff>
      <xdr:row>28</xdr:row>
      <xdr:rowOff>104775</xdr:rowOff>
    </xdr:to>
    <xdr:pic>
      <xdr:nvPicPr>
        <xdr:cNvPr id="15" name="Immagine 1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8024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29</xdr:row>
      <xdr:rowOff>0</xdr:rowOff>
    </xdr:from>
    <xdr:to>
      <xdr:col>2</xdr:col>
      <xdr:colOff>104775</xdr:colOff>
      <xdr:row>29</xdr:row>
      <xdr:rowOff>104775</xdr:rowOff>
    </xdr:to>
    <xdr:pic>
      <xdr:nvPicPr>
        <xdr:cNvPr id="16" name="Immagine 1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0240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30</xdr:row>
      <xdr:rowOff>0</xdr:rowOff>
    </xdr:from>
    <xdr:to>
      <xdr:col>2</xdr:col>
      <xdr:colOff>104775</xdr:colOff>
      <xdr:row>30</xdr:row>
      <xdr:rowOff>104775</xdr:rowOff>
    </xdr:to>
    <xdr:pic>
      <xdr:nvPicPr>
        <xdr:cNvPr id="17" name="Immagine 1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0516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33</xdr:row>
      <xdr:rowOff>0</xdr:rowOff>
    </xdr:from>
    <xdr:to>
      <xdr:col>2</xdr:col>
      <xdr:colOff>104775</xdr:colOff>
      <xdr:row>33</xdr:row>
      <xdr:rowOff>104775</xdr:rowOff>
    </xdr:to>
    <xdr:pic>
      <xdr:nvPicPr>
        <xdr:cNvPr id="18" name="Immagine 1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35458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34</xdr:row>
      <xdr:rowOff>0</xdr:rowOff>
    </xdr:from>
    <xdr:to>
      <xdr:col>2</xdr:col>
      <xdr:colOff>104775</xdr:colOff>
      <xdr:row>34</xdr:row>
      <xdr:rowOff>104775</xdr:rowOff>
    </xdr:to>
    <xdr:pic>
      <xdr:nvPicPr>
        <xdr:cNvPr id="19" name="Immagine 18"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37363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35</xdr:row>
      <xdr:rowOff>0</xdr:rowOff>
    </xdr:from>
    <xdr:to>
      <xdr:col>2</xdr:col>
      <xdr:colOff>104775</xdr:colOff>
      <xdr:row>35</xdr:row>
      <xdr:rowOff>104775</xdr:rowOff>
    </xdr:to>
    <xdr:pic>
      <xdr:nvPicPr>
        <xdr:cNvPr id="20" name="Immagine 19"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012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36</xdr:row>
      <xdr:rowOff>0</xdr:rowOff>
    </xdr:from>
    <xdr:to>
      <xdr:col>2</xdr:col>
      <xdr:colOff>104775</xdr:colOff>
      <xdr:row>36</xdr:row>
      <xdr:rowOff>104775</xdr:rowOff>
    </xdr:to>
    <xdr:pic>
      <xdr:nvPicPr>
        <xdr:cNvPr id="21" name="Immagine 20"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450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37</xdr:row>
      <xdr:rowOff>0</xdr:rowOff>
    </xdr:from>
    <xdr:to>
      <xdr:col>2</xdr:col>
      <xdr:colOff>104775</xdr:colOff>
      <xdr:row>37</xdr:row>
      <xdr:rowOff>104775</xdr:rowOff>
    </xdr:to>
    <xdr:pic>
      <xdr:nvPicPr>
        <xdr:cNvPr id="22" name="Immagine 2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726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39</xdr:row>
      <xdr:rowOff>0</xdr:rowOff>
    </xdr:from>
    <xdr:to>
      <xdr:col>2</xdr:col>
      <xdr:colOff>104775</xdr:colOff>
      <xdr:row>39</xdr:row>
      <xdr:rowOff>104775</xdr:rowOff>
    </xdr:to>
    <xdr:pic>
      <xdr:nvPicPr>
        <xdr:cNvPr id="23" name="Immagine 2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650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40</xdr:row>
      <xdr:rowOff>0</xdr:rowOff>
    </xdr:from>
    <xdr:to>
      <xdr:col>2</xdr:col>
      <xdr:colOff>104775</xdr:colOff>
      <xdr:row>40</xdr:row>
      <xdr:rowOff>104775</xdr:rowOff>
    </xdr:to>
    <xdr:pic>
      <xdr:nvPicPr>
        <xdr:cNvPr id="24" name="Immagine 2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8413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41</xdr:row>
      <xdr:rowOff>0</xdr:rowOff>
    </xdr:from>
    <xdr:to>
      <xdr:col>2</xdr:col>
      <xdr:colOff>104775</xdr:colOff>
      <xdr:row>41</xdr:row>
      <xdr:rowOff>104775</xdr:rowOff>
    </xdr:to>
    <xdr:pic>
      <xdr:nvPicPr>
        <xdr:cNvPr id="25" name="Immagine 2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1175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42</xdr:row>
      <xdr:rowOff>0</xdr:rowOff>
    </xdr:from>
    <xdr:to>
      <xdr:col>2</xdr:col>
      <xdr:colOff>104775</xdr:colOff>
      <xdr:row>42</xdr:row>
      <xdr:rowOff>104775</xdr:rowOff>
    </xdr:to>
    <xdr:pic>
      <xdr:nvPicPr>
        <xdr:cNvPr id="26" name="Immagine 2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5557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43</xdr:row>
      <xdr:rowOff>0</xdr:rowOff>
    </xdr:from>
    <xdr:to>
      <xdr:col>2</xdr:col>
      <xdr:colOff>104775</xdr:colOff>
      <xdr:row>43</xdr:row>
      <xdr:rowOff>104775</xdr:rowOff>
    </xdr:to>
    <xdr:pic>
      <xdr:nvPicPr>
        <xdr:cNvPr id="27" name="Immagine 2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8319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46</xdr:row>
      <xdr:rowOff>0</xdr:rowOff>
    </xdr:from>
    <xdr:to>
      <xdr:col>2</xdr:col>
      <xdr:colOff>104775</xdr:colOff>
      <xdr:row>46</xdr:row>
      <xdr:rowOff>104775</xdr:rowOff>
    </xdr:to>
    <xdr:pic>
      <xdr:nvPicPr>
        <xdr:cNvPr id="28" name="Immagine 2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184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104775</xdr:colOff>
      <xdr:row>47</xdr:row>
      <xdr:rowOff>104775</xdr:rowOff>
    </xdr:to>
    <xdr:pic>
      <xdr:nvPicPr>
        <xdr:cNvPr id="29" name="Immagine 28"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375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48</xdr:row>
      <xdr:rowOff>0</xdr:rowOff>
    </xdr:from>
    <xdr:to>
      <xdr:col>2</xdr:col>
      <xdr:colOff>104775</xdr:colOff>
      <xdr:row>48</xdr:row>
      <xdr:rowOff>104775</xdr:rowOff>
    </xdr:to>
    <xdr:pic>
      <xdr:nvPicPr>
        <xdr:cNvPr id="30" name="Immagine 29"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651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104775</xdr:colOff>
      <xdr:row>49</xdr:row>
      <xdr:rowOff>104775</xdr:rowOff>
    </xdr:to>
    <xdr:pic>
      <xdr:nvPicPr>
        <xdr:cNvPr id="31" name="Immagine 30"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089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50</xdr:row>
      <xdr:rowOff>0</xdr:rowOff>
    </xdr:from>
    <xdr:to>
      <xdr:col>2</xdr:col>
      <xdr:colOff>104775</xdr:colOff>
      <xdr:row>50</xdr:row>
      <xdr:rowOff>104775</xdr:rowOff>
    </xdr:to>
    <xdr:pic>
      <xdr:nvPicPr>
        <xdr:cNvPr id="32" name="Immagine 3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365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53</xdr:row>
      <xdr:rowOff>0</xdr:rowOff>
    </xdr:from>
    <xdr:to>
      <xdr:col>2</xdr:col>
      <xdr:colOff>104775</xdr:colOff>
      <xdr:row>53</xdr:row>
      <xdr:rowOff>104775</xdr:rowOff>
    </xdr:to>
    <xdr:pic>
      <xdr:nvPicPr>
        <xdr:cNvPr id="33" name="Immagine 3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2044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54</xdr:row>
      <xdr:rowOff>0</xdr:rowOff>
    </xdr:from>
    <xdr:to>
      <xdr:col>2</xdr:col>
      <xdr:colOff>104775</xdr:colOff>
      <xdr:row>54</xdr:row>
      <xdr:rowOff>104775</xdr:rowOff>
    </xdr:to>
    <xdr:pic>
      <xdr:nvPicPr>
        <xdr:cNvPr id="34" name="Immagine 3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394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55</xdr:row>
      <xdr:rowOff>0</xdr:rowOff>
    </xdr:from>
    <xdr:to>
      <xdr:col>2</xdr:col>
      <xdr:colOff>104775</xdr:colOff>
      <xdr:row>55</xdr:row>
      <xdr:rowOff>104775</xdr:rowOff>
    </xdr:to>
    <xdr:pic>
      <xdr:nvPicPr>
        <xdr:cNvPr id="35" name="Immagine 3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671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56</xdr:row>
      <xdr:rowOff>0</xdr:rowOff>
    </xdr:from>
    <xdr:to>
      <xdr:col>2</xdr:col>
      <xdr:colOff>104775</xdr:colOff>
      <xdr:row>56</xdr:row>
      <xdr:rowOff>104775</xdr:rowOff>
    </xdr:to>
    <xdr:pic>
      <xdr:nvPicPr>
        <xdr:cNvPr id="36" name="Immagine 3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61092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57</xdr:row>
      <xdr:rowOff>0</xdr:rowOff>
    </xdr:from>
    <xdr:to>
      <xdr:col>2</xdr:col>
      <xdr:colOff>104775</xdr:colOff>
      <xdr:row>57</xdr:row>
      <xdr:rowOff>104775</xdr:rowOff>
    </xdr:to>
    <xdr:pic>
      <xdr:nvPicPr>
        <xdr:cNvPr id="37" name="Immagine 3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63855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59</xdr:row>
      <xdr:rowOff>0</xdr:rowOff>
    </xdr:from>
    <xdr:to>
      <xdr:col>2</xdr:col>
      <xdr:colOff>104775</xdr:colOff>
      <xdr:row>59</xdr:row>
      <xdr:rowOff>104775</xdr:rowOff>
    </xdr:to>
    <xdr:pic>
      <xdr:nvPicPr>
        <xdr:cNvPr id="38" name="Immagine 3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3094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60</xdr:row>
      <xdr:rowOff>0</xdr:rowOff>
    </xdr:from>
    <xdr:to>
      <xdr:col>2</xdr:col>
      <xdr:colOff>104775</xdr:colOff>
      <xdr:row>60</xdr:row>
      <xdr:rowOff>104775</xdr:rowOff>
    </xdr:to>
    <xdr:pic>
      <xdr:nvPicPr>
        <xdr:cNvPr id="39" name="Immagine 38"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4999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61</xdr:row>
      <xdr:rowOff>0</xdr:rowOff>
    </xdr:from>
    <xdr:to>
      <xdr:col>2</xdr:col>
      <xdr:colOff>104775</xdr:colOff>
      <xdr:row>61</xdr:row>
      <xdr:rowOff>104775</xdr:rowOff>
    </xdr:to>
    <xdr:pic>
      <xdr:nvPicPr>
        <xdr:cNvPr id="40" name="Immagine 39"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7761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62</xdr:row>
      <xdr:rowOff>0</xdr:rowOff>
    </xdr:from>
    <xdr:to>
      <xdr:col>2</xdr:col>
      <xdr:colOff>104775</xdr:colOff>
      <xdr:row>62</xdr:row>
      <xdr:rowOff>104775</xdr:rowOff>
    </xdr:to>
    <xdr:pic>
      <xdr:nvPicPr>
        <xdr:cNvPr id="41" name="Immagine 40"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82143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63</xdr:row>
      <xdr:rowOff>0</xdr:rowOff>
    </xdr:from>
    <xdr:to>
      <xdr:col>2</xdr:col>
      <xdr:colOff>104775</xdr:colOff>
      <xdr:row>63</xdr:row>
      <xdr:rowOff>104775</xdr:rowOff>
    </xdr:to>
    <xdr:pic>
      <xdr:nvPicPr>
        <xdr:cNvPr id="42" name="Immagine 4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8490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69</xdr:row>
      <xdr:rowOff>0</xdr:rowOff>
    </xdr:from>
    <xdr:to>
      <xdr:col>2</xdr:col>
      <xdr:colOff>104775</xdr:colOff>
      <xdr:row>69</xdr:row>
      <xdr:rowOff>104775</xdr:rowOff>
    </xdr:to>
    <xdr:pic>
      <xdr:nvPicPr>
        <xdr:cNvPr id="43" name="Immagine 4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0443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70</xdr:row>
      <xdr:rowOff>0</xdr:rowOff>
    </xdr:from>
    <xdr:to>
      <xdr:col>2</xdr:col>
      <xdr:colOff>104775</xdr:colOff>
      <xdr:row>70</xdr:row>
      <xdr:rowOff>104775</xdr:rowOff>
    </xdr:to>
    <xdr:pic>
      <xdr:nvPicPr>
        <xdr:cNvPr id="44" name="Immagine 4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234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71</xdr:row>
      <xdr:rowOff>0</xdr:rowOff>
    </xdr:from>
    <xdr:to>
      <xdr:col>2</xdr:col>
      <xdr:colOff>104775</xdr:colOff>
      <xdr:row>71</xdr:row>
      <xdr:rowOff>104775</xdr:rowOff>
    </xdr:to>
    <xdr:pic>
      <xdr:nvPicPr>
        <xdr:cNvPr id="45" name="Immagine 4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511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72</xdr:row>
      <xdr:rowOff>0</xdr:rowOff>
    </xdr:from>
    <xdr:to>
      <xdr:col>2</xdr:col>
      <xdr:colOff>104775</xdr:colOff>
      <xdr:row>72</xdr:row>
      <xdr:rowOff>104775</xdr:rowOff>
    </xdr:to>
    <xdr:pic>
      <xdr:nvPicPr>
        <xdr:cNvPr id="46" name="Immagine 4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949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73</xdr:row>
      <xdr:rowOff>0</xdr:rowOff>
    </xdr:from>
    <xdr:to>
      <xdr:col>2</xdr:col>
      <xdr:colOff>104775</xdr:colOff>
      <xdr:row>73</xdr:row>
      <xdr:rowOff>104775</xdr:rowOff>
    </xdr:to>
    <xdr:pic>
      <xdr:nvPicPr>
        <xdr:cNvPr id="47" name="Immagine 4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1225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76</xdr:row>
      <xdr:rowOff>0</xdr:rowOff>
    </xdr:from>
    <xdr:to>
      <xdr:col>2</xdr:col>
      <xdr:colOff>104775</xdr:colOff>
      <xdr:row>76</xdr:row>
      <xdr:rowOff>104775</xdr:rowOff>
    </xdr:to>
    <xdr:pic>
      <xdr:nvPicPr>
        <xdr:cNvPr id="48" name="Immagine 4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444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77</xdr:row>
      <xdr:rowOff>0</xdr:rowOff>
    </xdr:from>
    <xdr:to>
      <xdr:col>2</xdr:col>
      <xdr:colOff>104775</xdr:colOff>
      <xdr:row>77</xdr:row>
      <xdr:rowOff>104775</xdr:rowOff>
    </xdr:to>
    <xdr:pic>
      <xdr:nvPicPr>
        <xdr:cNvPr id="49" name="Immagine 48"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6354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78</xdr:row>
      <xdr:rowOff>0</xdr:rowOff>
    </xdr:from>
    <xdr:to>
      <xdr:col>2</xdr:col>
      <xdr:colOff>104775</xdr:colOff>
      <xdr:row>78</xdr:row>
      <xdr:rowOff>104775</xdr:rowOff>
    </xdr:to>
    <xdr:pic>
      <xdr:nvPicPr>
        <xdr:cNvPr id="50" name="Immagine 49"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911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79</xdr:row>
      <xdr:rowOff>0</xdr:rowOff>
    </xdr:from>
    <xdr:to>
      <xdr:col>2</xdr:col>
      <xdr:colOff>104775</xdr:colOff>
      <xdr:row>79</xdr:row>
      <xdr:rowOff>104775</xdr:rowOff>
    </xdr:to>
    <xdr:pic>
      <xdr:nvPicPr>
        <xdr:cNvPr id="51" name="Immagine 50"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53497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80</xdr:row>
      <xdr:rowOff>0</xdr:rowOff>
    </xdr:from>
    <xdr:to>
      <xdr:col>2</xdr:col>
      <xdr:colOff>104775</xdr:colOff>
      <xdr:row>80</xdr:row>
      <xdr:rowOff>104775</xdr:rowOff>
    </xdr:to>
    <xdr:pic>
      <xdr:nvPicPr>
        <xdr:cNvPr id="52" name="Immagine 5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56260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82</xdr:row>
      <xdr:rowOff>0</xdr:rowOff>
    </xdr:from>
    <xdr:to>
      <xdr:col>2</xdr:col>
      <xdr:colOff>104775</xdr:colOff>
      <xdr:row>82</xdr:row>
      <xdr:rowOff>104775</xdr:rowOff>
    </xdr:to>
    <xdr:pic>
      <xdr:nvPicPr>
        <xdr:cNvPr id="53" name="Immagine 5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4930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83</xdr:row>
      <xdr:rowOff>0</xdr:rowOff>
    </xdr:from>
    <xdr:to>
      <xdr:col>2</xdr:col>
      <xdr:colOff>104775</xdr:colOff>
      <xdr:row>83</xdr:row>
      <xdr:rowOff>104775</xdr:rowOff>
    </xdr:to>
    <xdr:pic>
      <xdr:nvPicPr>
        <xdr:cNvPr id="54" name="Immagine 5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683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84</xdr:row>
      <xdr:rowOff>0</xdr:rowOff>
    </xdr:from>
    <xdr:to>
      <xdr:col>2</xdr:col>
      <xdr:colOff>104775</xdr:colOff>
      <xdr:row>84</xdr:row>
      <xdr:rowOff>104775</xdr:rowOff>
    </xdr:to>
    <xdr:pic>
      <xdr:nvPicPr>
        <xdr:cNvPr id="55" name="Immagine 5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959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85</xdr:row>
      <xdr:rowOff>0</xdr:rowOff>
    </xdr:from>
    <xdr:to>
      <xdr:col>2</xdr:col>
      <xdr:colOff>104775</xdr:colOff>
      <xdr:row>85</xdr:row>
      <xdr:rowOff>104775</xdr:rowOff>
    </xdr:to>
    <xdr:pic>
      <xdr:nvPicPr>
        <xdr:cNvPr id="56" name="Immagine 5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9397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86</xdr:row>
      <xdr:rowOff>0</xdr:rowOff>
    </xdr:from>
    <xdr:to>
      <xdr:col>2</xdr:col>
      <xdr:colOff>104775</xdr:colOff>
      <xdr:row>86</xdr:row>
      <xdr:rowOff>104775</xdr:rowOff>
    </xdr:to>
    <xdr:pic>
      <xdr:nvPicPr>
        <xdr:cNvPr id="57" name="Immagine 5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9674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88</xdr:row>
      <xdr:rowOff>0</xdr:rowOff>
    </xdr:from>
    <xdr:to>
      <xdr:col>2</xdr:col>
      <xdr:colOff>104775</xdr:colOff>
      <xdr:row>88</xdr:row>
      <xdr:rowOff>104775</xdr:rowOff>
    </xdr:to>
    <xdr:pic>
      <xdr:nvPicPr>
        <xdr:cNvPr id="58" name="Immagine 5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1569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89</xdr:row>
      <xdr:rowOff>0</xdr:rowOff>
    </xdr:from>
    <xdr:to>
      <xdr:col>2</xdr:col>
      <xdr:colOff>104775</xdr:colOff>
      <xdr:row>89</xdr:row>
      <xdr:rowOff>104775</xdr:rowOff>
    </xdr:to>
    <xdr:pic>
      <xdr:nvPicPr>
        <xdr:cNvPr id="59" name="Immagine 58"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17601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90</xdr:row>
      <xdr:rowOff>0</xdr:rowOff>
    </xdr:from>
    <xdr:to>
      <xdr:col>2</xdr:col>
      <xdr:colOff>104775</xdr:colOff>
      <xdr:row>90</xdr:row>
      <xdr:rowOff>104775</xdr:rowOff>
    </xdr:to>
    <xdr:pic>
      <xdr:nvPicPr>
        <xdr:cNvPr id="60" name="Immagine 59"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0363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91</xdr:row>
      <xdr:rowOff>0</xdr:rowOff>
    </xdr:from>
    <xdr:to>
      <xdr:col>2</xdr:col>
      <xdr:colOff>104775</xdr:colOff>
      <xdr:row>91</xdr:row>
      <xdr:rowOff>104775</xdr:rowOff>
    </xdr:to>
    <xdr:pic>
      <xdr:nvPicPr>
        <xdr:cNvPr id="61" name="Immagine 60"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4744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92</xdr:row>
      <xdr:rowOff>0</xdr:rowOff>
    </xdr:from>
    <xdr:to>
      <xdr:col>2</xdr:col>
      <xdr:colOff>104775</xdr:colOff>
      <xdr:row>92</xdr:row>
      <xdr:rowOff>104775</xdr:rowOff>
    </xdr:to>
    <xdr:pic>
      <xdr:nvPicPr>
        <xdr:cNvPr id="62" name="Immagine 6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7507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94</xdr:row>
      <xdr:rowOff>0</xdr:rowOff>
    </xdr:from>
    <xdr:to>
      <xdr:col>2</xdr:col>
      <xdr:colOff>104775</xdr:colOff>
      <xdr:row>94</xdr:row>
      <xdr:rowOff>104775</xdr:rowOff>
    </xdr:to>
    <xdr:pic>
      <xdr:nvPicPr>
        <xdr:cNvPr id="63" name="Immagine 6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6722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95</xdr:row>
      <xdr:rowOff>0</xdr:rowOff>
    </xdr:from>
    <xdr:to>
      <xdr:col>2</xdr:col>
      <xdr:colOff>104775</xdr:colOff>
      <xdr:row>95</xdr:row>
      <xdr:rowOff>104775</xdr:rowOff>
    </xdr:to>
    <xdr:pic>
      <xdr:nvPicPr>
        <xdr:cNvPr id="64" name="Immagine 6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6913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96</xdr:row>
      <xdr:rowOff>0</xdr:rowOff>
    </xdr:from>
    <xdr:to>
      <xdr:col>2</xdr:col>
      <xdr:colOff>104775</xdr:colOff>
      <xdr:row>96</xdr:row>
      <xdr:rowOff>104775</xdr:rowOff>
    </xdr:to>
    <xdr:pic>
      <xdr:nvPicPr>
        <xdr:cNvPr id="65" name="Immagine 6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1893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97</xdr:row>
      <xdr:rowOff>0</xdr:rowOff>
    </xdr:from>
    <xdr:to>
      <xdr:col>2</xdr:col>
      <xdr:colOff>104775</xdr:colOff>
      <xdr:row>97</xdr:row>
      <xdr:rowOff>104775</xdr:rowOff>
    </xdr:to>
    <xdr:pic>
      <xdr:nvPicPr>
        <xdr:cNvPr id="66" name="Immagine 6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6275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98</xdr:row>
      <xdr:rowOff>0</xdr:rowOff>
    </xdr:from>
    <xdr:to>
      <xdr:col>2</xdr:col>
      <xdr:colOff>104775</xdr:colOff>
      <xdr:row>98</xdr:row>
      <xdr:rowOff>104775</xdr:rowOff>
    </xdr:to>
    <xdr:pic>
      <xdr:nvPicPr>
        <xdr:cNvPr id="67" name="Immagine 6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903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101</xdr:row>
      <xdr:rowOff>0</xdr:rowOff>
    </xdr:from>
    <xdr:to>
      <xdr:col>2</xdr:col>
      <xdr:colOff>104775</xdr:colOff>
      <xdr:row>101</xdr:row>
      <xdr:rowOff>104775</xdr:rowOff>
    </xdr:to>
    <xdr:pic>
      <xdr:nvPicPr>
        <xdr:cNvPr id="68" name="Immagine 6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0008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102</xdr:row>
      <xdr:rowOff>0</xdr:rowOff>
    </xdr:from>
    <xdr:to>
      <xdr:col>2</xdr:col>
      <xdr:colOff>104775</xdr:colOff>
      <xdr:row>102</xdr:row>
      <xdr:rowOff>104775</xdr:rowOff>
    </xdr:to>
    <xdr:pic>
      <xdr:nvPicPr>
        <xdr:cNvPr id="69" name="Immagine 68"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35711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103</xdr:row>
      <xdr:rowOff>0</xdr:rowOff>
    </xdr:from>
    <xdr:to>
      <xdr:col>2</xdr:col>
      <xdr:colOff>104775</xdr:colOff>
      <xdr:row>103</xdr:row>
      <xdr:rowOff>104775</xdr:rowOff>
    </xdr:to>
    <xdr:pic>
      <xdr:nvPicPr>
        <xdr:cNvPr id="70" name="Immagine 69"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6647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104</xdr:row>
      <xdr:rowOff>0</xdr:rowOff>
    </xdr:from>
    <xdr:to>
      <xdr:col>2</xdr:col>
      <xdr:colOff>104775</xdr:colOff>
      <xdr:row>104</xdr:row>
      <xdr:rowOff>104775</xdr:rowOff>
    </xdr:to>
    <xdr:pic>
      <xdr:nvPicPr>
        <xdr:cNvPr id="71" name="Immagine 70"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8428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105</xdr:row>
      <xdr:rowOff>0</xdr:rowOff>
    </xdr:from>
    <xdr:to>
      <xdr:col>2</xdr:col>
      <xdr:colOff>104775</xdr:colOff>
      <xdr:row>105</xdr:row>
      <xdr:rowOff>104775</xdr:rowOff>
    </xdr:to>
    <xdr:pic>
      <xdr:nvPicPr>
        <xdr:cNvPr id="72" name="Immagine 7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8705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107</xdr:row>
      <xdr:rowOff>0</xdr:rowOff>
    </xdr:from>
    <xdr:to>
      <xdr:col>2</xdr:col>
      <xdr:colOff>104775</xdr:colOff>
      <xdr:row>107</xdr:row>
      <xdr:rowOff>104775</xdr:rowOff>
    </xdr:to>
    <xdr:pic>
      <xdr:nvPicPr>
        <xdr:cNvPr id="73" name="Immagine 7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18959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108</xdr:row>
      <xdr:rowOff>0</xdr:rowOff>
    </xdr:from>
    <xdr:to>
      <xdr:col>2</xdr:col>
      <xdr:colOff>104775</xdr:colOff>
      <xdr:row>108</xdr:row>
      <xdr:rowOff>104775</xdr:rowOff>
    </xdr:to>
    <xdr:pic>
      <xdr:nvPicPr>
        <xdr:cNvPr id="74" name="Immagine 7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086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109</xdr:row>
      <xdr:rowOff>0</xdr:rowOff>
    </xdr:from>
    <xdr:to>
      <xdr:col>2</xdr:col>
      <xdr:colOff>104775</xdr:colOff>
      <xdr:row>109</xdr:row>
      <xdr:rowOff>104775</xdr:rowOff>
    </xdr:to>
    <xdr:pic>
      <xdr:nvPicPr>
        <xdr:cNvPr id="75" name="Immagine 7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362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110</xdr:row>
      <xdr:rowOff>0</xdr:rowOff>
    </xdr:from>
    <xdr:to>
      <xdr:col>2</xdr:col>
      <xdr:colOff>104775</xdr:colOff>
      <xdr:row>110</xdr:row>
      <xdr:rowOff>104775</xdr:rowOff>
    </xdr:to>
    <xdr:pic>
      <xdr:nvPicPr>
        <xdr:cNvPr id="76" name="Immagine 7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800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111</xdr:row>
      <xdr:rowOff>0</xdr:rowOff>
    </xdr:from>
    <xdr:to>
      <xdr:col>2</xdr:col>
      <xdr:colOff>104775</xdr:colOff>
      <xdr:row>111</xdr:row>
      <xdr:rowOff>104775</xdr:rowOff>
    </xdr:to>
    <xdr:pic>
      <xdr:nvPicPr>
        <xdr:cNvPr id="77" name="Immagine 7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30770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113</xdr:row>
      <xdr:rowOff>0</xdr:rowOff>
    </xdr:from>
    <xdr:to>
      <xdr:col>2</xdr:col>
      <xdr:colOff>104775</xdr:colOff>
      <xdr:row>113</xdr:row>
      <xdr:rowOff>104775</xdr:rowOff>
    </xdr:to>
    <xdr:pic>
      <xdr:nvPicPr>
        <xdr:cNvPr id="78" name="Immagine 7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5944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114</xdr:row>
      <xdr:rowOff>0</xdr:rowOff>
    </xdr:from>
    <xdr:to>
      <xdr:col>2</xdr:col>
      <xdr:colOff>104775</xdr:colOff>
      <xdr:row>114</xdr:row>
      <xdr:rowOff>104775</xdr:rowOff>
    </xdr:to>
    <xdr:pic>
      <xdr:nvPicPr>
        <xdr:cNvPr id="79" name="Immagine 78"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1345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115</xdr:row>
      <xdr:rowOff>0</xdr:rowOff>
    </xdr:from>
    <xdr:to>
      <xdr:col>2</xdr:col>
      <xdr:colOff>104775</xdr:colOff>
      <xdr:row>115</xdr:row>
      <xdr:rowOff>104775</xdr:rowOff>
    </xdr:to>
    <xdr:pic>
      <xdr:nvPicPr>
        <xdr:cNvPr id="80" name="Immagine 79"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4108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116</xdr:row>
      <xdr:rowOff>0</xdr:rowOff>
    </xdr:from>
    <xdr:to>
      <xdr:col>2</xdr:col>
      <xdr:colOff>104775</xdr:colOff>
      <xdr:row>116</xdr:row>
      <xdr:rowOff>104775</xdr:rowOff>
    </xdr:to>
    <xdr:pic>
      <xdr:nvPicPr>
        <xdr:cNvPr id="81" name="Immagine 80"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8489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117</xdr:row>
      <xdr:rowOff>0</xdr:rowOff>
    </xdr:from>
    <xdr:to>
      <xdr:col>2</xdr:col>
      <xdr:colOff>104775</xdr:colOff>
      <xdr:row>117</xdr:row>
      <xdr:rowOff>104775</xdr:rowOff>
    </xdr:to>
    <xdr:pic>
      <xdr:nvPicPr>
        <xdr:cNvPr id="82" name="Immagine 8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71251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119</xdr:row>
      <xdr:rowOff>0</xdr:rowOff>
    </xdr:from>
    <xdr:to>
      <xdr:col>2</xdr:col>
      <xdr:colOff>104775</xdr:colOff>
      <xdr:row>119</xdr:row>
      <xdr:rowOff>104775</xdr:rowOff>
    </xdr:to>
    <xdr:pic>
      <xdr:nvPicPr>
        <xdr:cNvPr id="83" name="Immagine 8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0598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120</xdr:row>
      <xdr:rowOff>0</xdr:rowOff>
    </xdr:from>
    <xdr:to>
      <xdr:col>2</xdr:col>
      <xdr:colOff>104775</xdr:colOff>
      <xdr:row>120</xdr:row>
      <xdr:rowOff>104775</xdr:rowOff>
    </xdr:to>
    <xdr:pic>
      <xdr:nvPicPr>
        <xdr:cNvPr id="84" name="Immagine 8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2503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121</xdr:row>
      <xdr:rowOff>0</xdr:rowOff>
    </xdr:from>
    <xdr:to>
      <xdr:col>2</xdr:col>
      <xdr:colOff>104775</xdr:colOff>
      <xdr:row>121</xdr:row>
      <xdr:rowOff>104775</xdr:rowOff>
    </xdr:to>
    <xdr:pic>
      <xdr:nvPicPr>
        <xdr:cNvPr id="85" name="Immagine 8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526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122</xdr:row>
      <xdr:rowOff>0</xdr:rowOff>
    </xdr:from>
    <xdr:to>
      <xdr:col>2</xdr:col>
      <xdr:colOff>104775</xdr:colOff>
      <xdr:row>122</xdr:row>
      <xdr:rowOff>104775</xdr:rowOff>
    </xdr:to>
    <xdr:pic>
      <xdr:nvPicPr>
        <xdr:cNvPr id="86" name="Immagine 8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964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123</xdr:row>
      <xdr:rowOff>0</xdr:rowOff>
    </xdr:from>
    <xdr:to>
      <xdr:col>2</xdr:col>
      <xdr:colOff>104775</xdr:colOff>
      <xdr:row>123</xdr:row>
      <xdr:rowOff>104775</xdr:rowOff>
    </xdr:to>
    <xdr:pic>
      <xdr:nvPicPr>
        <xdr:cNvPr id="87" name="Immagine 8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2409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2012\siscom\Users\deidda\Desktop\CloudStation\Cartelle%20Personali\P.Deidda\Dasein%20Sardegna%20(1)\Nuclei%20%20Valutazione\A%20-%20Kit%20Programmazione%202019\Scheda%20Dipendenti\Scheda%20dipendenti%20201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2012\siscom\Users\deidda\Desktop\CloudStation\Cartelle%20Personali\P.Deidda\Dasein%20Sardegna%20(1)\Nuclei%20%20Valutazione\A%20-%20Kit%20Programmazione%202020\Programmazione\Programmazione%20Obiettivi%20%202020%20-%20Cd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rtamenti"/>
      <sheetName val="1"/>
      <sheetName val="2"/>
      <sheetName val="3"/>
      <sheetName val="4"/>
      <sheetName val="5"/>
      <sheetName val="6"/>
      <sheetName val="7"/>
      <sheetName val="8"/>
      <sheetName val="9"/>
      <sheetName val="10"/>
      <sheetName val="11"/>
      <sheetName val="Foglio1"/>
      <sheetName val="Grafici Prestazione"/>
    </sheetNames>
    <sheetDataSet>
      <sheetData sheetId="0">
        <row r="2">
          <cell r="A2" t="str">
            <v>A - Relazione e integrazione</v>
          </cell>
          <cell r="B2" t="str">
            <v>A - Si valutano le capacità comunicative e di apporto concreto nel gruppo di lavoro – di relazione con i colleghi e di partecipazione alla vita organizzativa – di collaborazione ed integrazione nei processi di servizio – di propensione a trasmette le proprie competenze ai colleghi</v>
          </cell>
        </row>
        <row r="3">
          <cell r="A3" t="str">
            <v>B - Assunzione di iniziativa</v>
          </cell>
          <cell r="B3" t="str">
            <v>B - Si valuta il comportamento tenuto in rapporto a situazioni che richiedono, nell’ambito delle proprie competenze, di intraprendere un’azione con un intervento immediato</v>
          </cell>
        </row>
        <row r="4">
          <cell r="A4" t="str">
            <v>C - Tempestività</v>
          </cell>
          <cell r="B4" t="str">
            <v>C - Si valuta il rispetto dei tempi assegnati per l'esecuzione della prestazione e di intervento nei tempi opportuni anche in assenza di istruzioni specifiche</v>
          </cell>
        </row>
        <row r="5">
          <cell r="A5" t="str">
            <v>D - Rapporti con l’unità operativa di appartenenza</v>
          </cell>
          <cell r="B5" t="str">
            <v>D- Si valuta la correttezza dei rapporti intrattenuti con i responsabili/ con eventuali altri vertici direzionali</v>
          </cell>
        </row>
        <row r="6">
          <cell r="A6" t="str">
            <v xml:space="preserve">F- Analisi e soluzione dei problemi. </v>
          </cell>
          <cell r="B6" t="str">
            <v>F - Si valuta la capacità di affrontare situazioni critiche e di risolvere problemi imprevisti, proponendo possibili alternative ed utilizzando le proprie conoscenze. Propensioni intellettuali ed emotive nel superare gli ostacoli</v>
          </cell>
        </row>
        <row r="7">
          <cell r="A7" t="str">
            <v>F - Capacità di formulare proposte per il miglioramento del servizio</v>
          </cell>
          <cell r="B7" t="str">
            <v>F - Si valuta la capacità di presentare ai soggetti competenti proposte di miglioramento del servizio, volte sia al conseguimento di specifici risultati, sia al miglioramento organizzativo dell’ambiente di lavoro.</v>
          </cell>
        </row>
        <row r="8">
          <cell r="A8" t="str">
            <v>G - Accuratezza e diligenza</v>
          </cell>
          <cell r="B8" t="str">
            <v xml:space="preserve">G - Si valuta l'attenzione, la precisione, l’accuratezza e la diligenza nell’assolvere i compiti e le mansioni collegate al ruolo assegnato. </v>
          </cell>
        </row>
        <row r="9">
          <cell r="A9" t="str">
            <v>H - Flessibilità e disponibilità a sostenere impegni di lavoro aggiuntivi</v>
          </cell>
          <cell r="B9" t="str">
            <v xml:space="preserve">H - Si valuta la disponibilità ad adeguarsi alle esigenze dell'incarico ricoperto e a garantire il proprio contributo anche in materie che non sono di specifica competenza, nell'interesse dell'Organizzazione. </v>
          </cell>
        </row>
        <row r="10">
          <cell r="A10" t="str">
            <v>I - Rapporti con l’utenza</v>
          </cell>
          <cell r="B10" t="str">
            <v>I - Si valutano gli atteggiamenti tenuti con i diretti destinatari dei servizi, la predisposizione a prendere in carico le esigenze degli utenti. La capacità di promuovere l’immagine dell’Ente verso l’esterno tramite i comportamenti assunti dai dipendenti.</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rtamenti"/>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Y41"/>
  <sheetViews>
    <sheetView topLeftCell="A7" zoomScale="70" zoomScaleNormal="70" workbookViewId="0">
      <selection activeCell="D12" sqref="D12"/>
    </sheetView>
  </sheetViews>
  <sheetFormatPr defaultRowHeight="15.75" x14ac:dyDescent="0.25"/>
  <cols>
    <col min="1" max="1" width="1.28515625" style="326" customWidth="1"/>
    <col min="2" max="2" width="32.7109375" style="326" customWidth="1"/>
    <col min="3" max="3" width="45.42578125" style="326" customWidth="1"/>
    <col min="4" max="4" width="108.5703125" style="326" customWidth="1"/>
    <col min="5" max="18" width="6.28515625" style="389" hidden="1" customWidth="1"/>
    <col min="19" max="19" width="10" style="389" hidden="1" customWidth="1"/>
    <col min="20" max="20" width="6.28515625" style="389" hidden="1" customWidth="1"/>
    <col min="21" max="21" width="7.7109375" style="326" hidden="1" customWidth="1"/>
    <col min="22" max="22" width="10.28515625" style="375" hidden="1" customWidth="1"/>
    <col min="23" max="27" width="20.7109375" style="326" hidden="1" customWidth="1"/>
    <col min="28" max="28" width="21.28515625" style="326" hidden="1" customWidth="1"/>
    <col min="29" max="29" width="1.5703125" style="326" hidden="1" customWidth="1"/>
    <col min="30" max="30" width="18.7109375" style="326" hidden="1" customWidth="1"/>
    <col min="31" max="43" width="8" style="326" hidden="1" customWidth="1"/>
    <col min="44" max="47" width="9.28515625" style="326" hidden="1" customWidth="1"/>
    <col min="48" max="75" width="0" style="326" hidden="1" customWidth="1"/>
    <col min="76" max="76" width="64" style="368" hidden="1" customWidth="1"/>
    <col min="77" max="77" width="97.7109375" style="368" hidden="1" customWidth="1"/>
    <col min="78" max="80" width="0" style="326" hidden="1" customWidth="1"/>
    <col min="81" max="271" width="9.28515625" style="326"/>
    <col min="272" max="272" width="1.28515625" style="326" customWidth="1"/>
    <col min="273" max="273" width="44.7109375" style="326" customWidth="1"/>
    <col min="274" max="274" width="47.28515625" style="326" customWidth="1"/>
    <col min="275" max="276" width="8.28515625" style="326" customWidth="1"/>
    <col min="277" max="277" width="5.42578125" style="326" customWidth="1"/>
    <col min="278" max="278" width="8.5703125" style="326" customWidth="1"/>
    <col min="279" max="279" width="13.7109375" style="326" customWidth="1"/>
    <col min="280" max="280" width="15.7109375" style="326" customWidth="1"/>
    <col min="281" max="281" width="14.7109375" style="326" customWidth="1"/>
    <col min="282" max="282" width="15" style="326" customWidth="1"/>
    <col min="283" max="284" width="14.28515625" style="326" customWidth="1"/>
    <col min="285" max="285" width="0" style="326" hidden="1" customWidth="1"/>
    <col min="286" max="286" width="18.7109375" style="326" customWidth="1"/>
    <col min="287" max="299" width="8" style="326" customWidth="1"/>
    <col min="300" max="303" width="9.28515625" style="326" customWidth="1"/>
    <col min="304" max="331" width="9.28515625" style="326"/>
    <col min="332" max="332" width="64" style="326" customWidth="1"/>
    <col min="333" max="333" width="97.7109375" style="326" customWidth="1"/>
    <col min="334" max="527" width="9.28515625" style="326"/>
    <col min="528" max="528" width="1.28515625" style="326" customWidth="1"/>
    <col min="529" max="529" width="44.7109375" style="326" customWidth="1"/>
    <col min="530" max="530" width="47.28515625" style="326" customWidth="1"/>
    <col min="531" max="532" width="8.28515625" style="326" customWidth="1"/>
    <col min="533" max="533" width="5.42578125" style="326" customWidth="1"/>
    <col min="534" max="534" width="8.5703125" style="326" customWidth="1"/>
    <col min="535" max="535" width="13.7109375" style="326" customWidth="1"/>
    <col min="536" max="536" width="15.7109375" style="326" customWidth="1"/>
    <col min="537" max="537" width="14.7109375" style="326" customWidth="1"/>
    <col min="538" max="538" width="15" style="326" customWidth="1"/>
    <col min="539" max="540" width="14.28515625" style="326" customWidth="1"/>
    <col min="541" max="541" width="0" style="326" hidden="1" customWidth="1"/>
    <col min="542" max="542" width="18.7109375" style="326" customWidth="1"/>
    <col min="543" max="555" width="8" style="326" customWidth="1"/>
    <col min="556" max="559" width="9.28515625" style="326" customWidth="1"/>
    <col min="560" max="587" width="9.28515625" style="326"/>
    <col min="588" max="588" width="64" style="326" customWidth="1"/>
    <col min="589" max="589" width="97.7109375" style="326" customWidth="1"/>
    <col min="590" max="783" width="9.28515625" style="326"/>
    <col min="784" max="784" width="1.28515625" style="326" customWidth="1"/>
    <col min="785" max="785" width="44.7109375" style="326" customWidth="1"/>
    <col min="786" max="786" width="47.28515625" style="326" customWidth="1"/>
    <col min="787" max="788" width="8.28515625" style="326" customWidth="1"/>
    <col min="789" max="789" width="5.42578125" style="326" customWidth="1"/>
    <col min="790" max="790" width="8.5703125" style="326" customWidth="1"/>
    <col min="791" max="791" width="13.7109375" style="326" customWidth="1"/>
    <col min="792" max="792" width="15.7109375" style="326" customWidth="1"/>
    <col min="793" max="793" width="14.7109375" style="326" customWidth="1"/>
    <col min="794" max="794" width="15" style="326" customWidth="1"/>
    <col min="795" max="796" width="14.28515625" style="326" customWidth="1"/>
    <col min="797" max="797" width="0" style="326" hidden="1" customWidth="1"/>
    <col min="798" max="798" width="18.7109375" style="326" customWidth="1"/>
    <col min="799" max="811" width="8" style="326" customWidth="1"/>
    <col min="812" max="815" width="9.28515625" style="326" customWidth="1"/>
    <col min="816" max="843" width="9.28515625" style="326"/>
    <col min="844" max="844" width="64" style="326" customWidth="1"/>
    <col min="845" max="845" width="97.7109375" style="326" customWidth="1"/>
    <col min="846" max="1039" width="9.28515625" style="326"/>
    <col min="1040" max="1040" width="1.28515625" style="326" customWidth="1"/>
    <col min="1041" max="1041" width="44.7109375" style="326" customWidth="1"/>
    <col min="1042" max="1042" width="47.28515625" style="326" customWidth="1"/>
    <col min="1043" max="1044" width="8.28515625" style="326" customWidth="1"/>
    <col min="1045" max="1045" width="5.42578125" style="326" customWidth="1"/>
    <col min="1046" max="1046" width="8.5703125" style="326" customWidth="1"/>
    <col min="1047" max="1047" width="13.7109375" style="326" customWidth="1"/>
    <col min="1048" max="1048" width="15.7109375" style="326" customWidth="1"/>
    <col min="1049" max="1049" width="14.7109375" style="326" customWidth="1"/>
    <col min="1050" max="1050" width="15" style="326" customWidth="1"/>
    <col min="1051" max="1052" width="14.28515625" style="326" customWidth="1"/>
    <col min="1053" max="1053" width="0" style="326" hidden="1" customWidth="1"/>
    <col min="1054" max="1054" width="18.7109375" style="326" customWidth="1"/>
    <col min="1055" max="1067" width="8" style="326" customWidth="1"/>
    <col min="1068" max="1071" width="9.28515625" style="326" customWidth="1"/>
    <col min="1072" max="1099" width="9.28515625" style="326"/>
    <col min="1100" max="1100" width="64" style="326" customWidth="1"/>
    <col min="1101" max="1101" width="97.7109375" style="326" customWidth="1"/>
    <col min="1102" max="1295" width="9.28515625" style="326"/>
    <col min="1296" max="1296" width="1.28515625" style="326" customWidth="1"/>
    <col min="1297" max="1297" width="44.7109375" style="326" customWidth="1"/>
    <col min="1298" max="1298" width="47.28515625" style="326" customWidth="1"/>
    <col min="1299" max="1300" width="8.28515625" style="326" customWidth="1"/>
    <col min="1301" max="1301" width="5.42578125" style="326" customWidth="1"/>
    <col min="1302" max="1302" width="8.5703125" style="326" customWidth="1"/>
    <col min="1303" max="1303" width="13.7109375" style="326" customWidth="1"/>
    <col min="1304" max="1304" width="15.7109375" style="326" customWidth="1"/>
    <col min="1305" max="1305" width="14.7109375" style="326" customWidth="1"/>
    <col min="1306" max="1306" width="15" style="326" customWidth="1"/>
    <col min="1307" max="1308" width="14.28515625" style="326" customWidth="1"/>
    <col min="1309" max="1309" width="0" style="326" hidden="1" customWidth="1"/>
    <col min="1310" max="1310" width="18.7109375" style="326" customWidth="1"/>
    <col min="1311" max="1323" width="8" style="326" customWidth="1"/>
    <col min="1324" max="1327" width="9.28515625" style="326" customWidth="1"/>
    <col min="1328" max="1355" width="9.28515625" style="326"/>
    <col min="1356" max="1356" width="64" style="326" customWidth="1"/>
    <col min="1357" max="1357" width="97.7109375" style="326" customWidth="1"/>
    <col min="1358" max="1551" width="9.28515625" style="326"/>
    <col min="1552" max="1552" width="1.28515625" style="326" customWidth="1"/>
    <col min="1553" max="1553" width="44.7109375" style="326" customWidth="1"/>
    <col min="1554" max="1554" width="47.28515625" style="326" customWidth="1"/>
    <col min="1555" max="1556" width="8.28515625" style="326" customWidth="1"/>
    <col min="1557" max="1557" width="5.42578125" style="326" customWidth="1"/>
    <col min="1558" max="1558" width="8.5703125" style="326" customWidth="1"/>
    <col min="1559" max="1559" width="13.7109375" style="326" customWidth="1"/>
    <col min="1560" max="1560" width="15.7109375" style="326" customWidth="1"/>
    <col min="1561" max="1561" width="14.7109375" style="326" customWidth="1"/>
    <col min="1562" max="1562" width="15" style="326" customWidth="1"/>
    <col min="1563" max="1564" width="14.28515625" style="326" customWidth="1"/>
    <col min="1565" max="1565" width="0" style="326" hidden="1" customWidth="1"/>
    <col min="1566" max="1566" width="18.7109375" style="326" customWidth="1"/>
    <col min="1567" max="1579" width="8" style="326" customWidth="1"/>
    <col min="1580" max="1583" width="9.28515625" style="326" customWidth="1"/>
    <col min="1584" max="1611" width="9.28515625" style="326"/>
    <col min="1612" max="1612" width="64" style="326" customWidth="1"/>
    <col min="1613" max="1613" width="97.7109375" style="326" customWidth="1"/>
    <col min="1614" max="1807" width="9.28515625" style="326"/>
    <col min="1808" max="1808" width="1.28515625" style="326" customWidth="1"/>
    <col min="1809" max="1809" width="44.7109375" style="326" customWidth="1"/>
    <col min="1810" max="1810" width="47.28515625" style="326" customWidth="1"/>
    <col min="1811" max="1812" width="8.28515625" style="326" customWidth="1"/>
    <col min="1813" max="1813" width="5.42578125" style="326" customWidth="1"/>
    <col min="1814" max="1814" width="8.5703125" style="326" customWidth="1"/>
    <col min="1815" max="1815" width="13.7109375" style="326" customWidth="1"/>
    <col min="1816" max="1816" width="15.7109375" style="326" customWidth="1"/>
    <col min="1817" max="1817" width="14.7109375" style="326" customWidth="1"/>
    <col min="1818" max="1818" width="15" style="326" customWidth="1"/>
    <col min="1819" max="1820" width="14.28515625" style="326" customWidth="1"/>
    <col min="1821" max="1821" width="0" style="326" hidden="1" customWidth="1"/>
    <col min="1822" max="1822" width="18.7109375" style="326" customWidth="1"/>
    <col min="1823" max="1835" width="8" style="326" customWidth="1"/>
    <col min="1836" max="1839" width="9.28515625" style="326" customWidth="1"/>
    <col min="1840" max="1867" width="9.28515625" style="326"/>
    <col min="1868" max="1868" width="64" style="326" customWidth="1"/>
    <col min="1869" max="1869" width="97.7109375" style="326" customWidth="1"/>
    <col min="1870" max="2063" width="9.28515625" style="326"/>
    <col min="2064" max="2064" width="1.28515625" style="326" customWidth="1"/>
    <col min="2065" max="2065" width="44.7109375" style="326" customWidth="1"/>
    <col min="2066" max="2066" width="47.28515625" style="326" customWidth="1"/>
    <col min="2067" max="2068" width="8.28515625" style="326" customWidth="1"/>
    <col min="2069" max="2069" width="5.42578125" style="326" customWidth="1"/>
    <col min="2070" max="2070" width="8.5703125" style="326" customWidth="1"/>
    <col min="2071" max="2071" width="13.7109375" style="326" customWidth="1"/>
    <col min="2072" max="2072" width="15.7109375" style="326" customWidth="1"/>
    <col min="2073" max="2073" width="14.7109375" style="326" customWidth="1"/>
    <col min="2074" max="2074" width="15" style="326" customWidth="1"/>
    <col min="2075" max="2076" width="14.28515625" style="326" customWidth="1"/>
    <col min="2077" max="2077" width="0" style="326" hidden="1" customWidth="1"/>
    <col min="2078" max="2078" width="18.7109375" style="326" customWidth="1"/>
    <col min="2079" max="2091" width="8" style="326" customWidth="1"/>
    <col min="2092" max="2095" width="9.28515625" style="326" customWidth="1"/>
    <col min="2096" max="2123" width="9.28515625" style="326"/>
    <col min="2124" max="2124" width="64" style="326" customWidth="1"/>
    <col min="2125" max="2125" width="97.7109375" style="326" customWidth="1"/>
    <col min="2126" max="2319" width="9.28515625" style="326"/>
    <col min="2320" max="2320" width="1.28515625" style="326" customWidth="1"/>
    <col min="2321" max="2321" width="44.7109375" style="326" customWidth="1"/>
    <col min="2322" max="2322" width="47.28515625" style="326" customWidth="1"/>
    <col min="2323" max="2324" width="8.28515625" style="326" customWidth="1"/>
    <col min="2325" max="2325" width="5.42578125" style="326" customWidth="1"/>
    <col min="2326" max="2326" width="8.5703125" style="326" customWidth="1"/>
    <col min="2327" max="2327" width="13.7109375" style="326" customWidth="1"/>
    <col min="2328" max="2328" width="15.7109375" style="326" customWidth="1"/>
    <col min="2329" max="2329" width="14.7109375" style="326" customWidth="1"/>
    <col min="2330" max="2330" width="15" style="326" customWidth="1"/>
    <col min="2331" max="2332" width="14.28515625" style="326" customWidth="1"/>
    <col min="2333" max="2333" width="0" style="326" hidden="1" customWidth="1"/>
    <col min="2334" max="2334" width="18.7109375" style="326" customWidth="1"/>
    <col min="2335" max="2347" width="8" style="326" customWidth="1"/>
    <col min="2348" max="2351" width="9.28515625" style="326" customWidth="1"/>
    <col min="2352" max="2379" width="9.28515625" style="326"/>
    <col min="2380" max="2380" width="64" style="326" customWidth="1"/>
    <col min="2381" max="2381" width="97.7109375" style="326" customWidth="1"/>
    <col min="2382" max="2575" width="9.28515625" style="326"/>
    <col min="2576" max="2576" width="1.28515625" style="326" customWidth="1"/>
    <col min="2577" max="2577" width="44.7109375" style="326" customWidth="1"/>
    <col min="2578" max="2578" width="47.28515625" style="326" customWidth="1"/>
    <col min="2579" max="2580" width="8.28515625" style="326" customWidth="1"/>
    <col min="2581" max="2581" width="5.42578125" style="326" customWidth="1"/>
    <col min="2582" max="2582" width="8.5703125" style="326" customWidth="1"/>
    <col min="2583" max="2583" width="13.7109375" style="326" customWidth="1"/>
    <col min="2584" max="2584" width="15.7109375" style="326" customWidth="1"/>
    <col min="2585" max="2585" width="14.7109375" style="326" customWidth="1"/>
    <col min="2586" max="2586" width="15" style="326" customWidth="1"/>
    <col min="2587" max="2588" width="14.28515625" style="326" customWidth="1"/>
    <col min="2589" max="2589" width="0" style="326" hidden="1" customWidth="1"/>
    <col min="2590" max="2590" width="18.7109375" style="326" customWidth="1"/>
    <col min="2591" max="2603" width="8" style="326" customWidth="1"/>
    <col min="2604" max="2607" width="9.28515625" style="326" customWidth="1"/>
    <col min="2608" max="2635" width="9.28515625" style="326"/>
    <col min="2636" max="2636" width="64" style="326" customWidth="1"/>
    <col min="2637" max="2637" width="97.7109375" style="326" customWidth="1"/>
    <col min="2638" max="2831" width="9.28515625" style="326"/>
    <col min="2832" max="2832" width="1.28515625" style="326" customWidth="1"/>
    <col min="2833" max="2833" width="44.7109375" style="326" customWidth="1"/>
    <col min="2834" max="2834" width="47.28515625" style="326" customWidth="1"/>
    <col min="2835" max="2836" width="8.28515625" style="326" customWidth="1"/>
    <col min="2837" max="2837" width="5.42578125" style="326" customWidth="1"/>
    <col min="2838" max="2838" width="8.5703125" style="326" customWidth="1"/>
    <col min="2839" max="2839" width="13.7109375" style="326" customWidth="1"/>
    <col min="2840" max="2840" width="15.7109375" style="326" customWidth="1"/>
    <col min="2841" max="2841" width="14.7109375" style="326" customWidth="1"/>
    <col min="2842" max="2842" width="15" style="326" customWidth="1"/>
    <col min="2843" max="2844" width="14.28515625" style="326" customWidth="1"/>
    <col min="2845" max="2845" width="0" style="326" hidden="1" customWidth="1"/>
    <col min="2846" max="2846" width="18.7109375" style="326" customWidth="1"/>
    <col min="2847" max="2859" width="8" style="326" customWidth="1"/>
    <col min="2860" max="2863" width="9.28515625" style="326" customWidth="1"/>
    <col min="2864" max="2891" width="9.28515625" style="326"/>
    <col min="2892" max="2892" width="64" style="326" customWidth="1"/>
    <col min="2893" max="2893" width="97.7109375" style="326" customWidth="1"/>
    <col min="2894" max="3087" width="9.28515625" style="326"/>
    <col min="3088" max="3088" width="1.28515625" style="326" customWidth="1"/>
    <col min="3089" max="3089" width="44.7109375" style="326" customWidth="1"/>
    <col min="3090" max="3090" width="47.28515625" style="326" customWidth="1"/>
    <col min="3091" max="3092" width="8.28515625" style="326" customWidth="1"/>
    <col min="3093" max="3093" width="5.42578125" style="326" customWidth="1"/>
    <col min="3094" max="3094" width="8.5703125" style="326" customWidth="1"/>
    <col min="3095" max="3095" width="13.7109375" style="326" customWidth="1"/>
    <col min="3096" max="3096" width="15.7109375" style="326" customWidth="1"/>
    <col min="3097" max="3097" width="14.7109375" style="326" customWidth="1"/>
    <col min="3098" max="3098" width="15" style="326" customWidth="1"/>
    <col min="3099" max="3100" width="14.28515625" style="326" customWidth="1"/>
    <col min="3101" max="3101" width="0" style="326" hidden="1" customWidth="1"/>
    <col min="3102" max="3102" width="18.7109375" style="326" customWidth="1"/>
    <col min="3103" max="3115" width="8" style="326" customWidth="1"/>
    <col min="3116" max="3119" width="9.28515625" style="326" customWidth="1"/>
    <col min="3120" max="3147" width="9.28515625" style="326"/>
    <col min="3148" max="3148" width="64" style="326" customWidth="1"/>
    <col min="3149" max="3149" width="97.7109375" style="326" customWidth="1"/>
    <col min="3150" max="3343" width="9.28515625" style="326"/>
    <col min="3344" max="3344" width="1.28515625" style="326" customWidth="1"/>
    <col min="3345" max="3345" width="44.7109375" style="326" customWidth="1"/>
    <col min="3346" max="3346" width="47.28515625" style="326" customWidth="1"/>
    <col min="3347" max="3348" width="8.28515625" style="326" customWidth="1"/>
    <col min="3349" max="3349" width="5.42578125" style="326" customWidth="1"/>
    <col min="3350" max="3350" width="8.5703125" style="326" customWidth="1"/>
    <col min="3351" max="3351" width="13.7109375" style="326" customWidth="1"/>
    <col min="3352" max="3352" width="15.7109375" style="326" customWidth="1"/>
    <col min="3353" max="3353" width="14.7109375" style="326" customWidth="1"/>
    <col min="3354" max="3354" width="15" style="326" customWidth="1"/>
    <col min="3355" max="3356" width="14.28515625" style="326" customWidth="1"/>
    <col min="3357" max="3357" width="0" style="326" hidden="1" customWidth="1"/>
    <col min="3358" max="3358" width="18.7109375" style="326" customWidth="1"/>
    <col min="3359" max="3371" width="8" style="326" customWidth="1"/>
    <col min="3372" max="3375" width="9.28515625" style="326" customWidth="1"/>
    <col min="3376" max="3403" width="9.28515625" style="326"/>
    <col min="3404" max="3404" width="64" style="326" customWidth="1"/>
    <col min="3405" max="3405" width="97.7109375" style="326" customWidth="1"/>
    <col min="3406" max="3599" width="9.28515625" style="326"/>
    <col min="3600" max="3600" width="1.28515625" style="326" customWidth="1"/>
    <col min="3601" max="3601" width="44.7109375" style="326" customWidth="1"/>
    <col min="3602" max="3602" width="47.28515625" style="326" customWidth="1"/>
    <col min="3603" max="3604" width="8.28515625" style="326" customWidth="1"/>
    <col min="3605" max="3605" width="5.42578125" style="326" customWidth="1"/>
    <col min="3606" max="3606" width="8.5703125" style="326" customWidth="1"/>
    <col min="3607" max="3607" width="13.7109375" style="326" customWidth="1"/>
    <col min="3608" max="3608" width="15.7109375" style="326" customWidth="1"/>
    <col min="3609" max="3609" width="14.7109375" style="326" customWidth="1"/>
    <col min="3610" max="3610" width="15" style="326" customWidth="1"/>
    <col min="3611" max="3612" width="14.28515625" style="326" customWidth="1"/>
    <col min="3613" max="3613" width="0" style="326" hidden="1" customWidth="1"/>
    <col min="3614" max="3614" width="18.7109375" style="326" customWidth="1"/>
    <col min="3615" max="3627" width="8" style="326" customWidth="1"/>
    <col min="3628" max="3631" width="9.28515625" style="326" customWidth="1"/>
    <col min="3632" max="3659" width="9.28515625" style="326"/>
    <col min="3660" max="3660" width="64" style="326" customWidth="1"/>
    <col min="3661" max="3661" width="97.7109375" style="326" customWidth="1"/>
    <col min="3662" max="3855" width="9.28515625" style="326"/>
    <col min="3856" max="3856" width="1.28515625" style="326" customWidth="1"/>
    <col min="3857" max="3857" width="44.7109375" style="326" customWidth="1"/>
    <col min="3858" max="3858" width="47.28515625" style="326" customWidth="1"/>
    <col min="3859" max="3860" width="8.28515625" style="326" customWidth="1"/>
    <col min="3861" max="3861" width="5.42578125" style="326" customWidth="1"/>
    <col min="3862" max="3862" width="8.5703125" style="326" customWidth="1"/>
    <col min="3863" max="3863" width="13.7109375" style="326" customWidth="1"/>
    <col min="3864" max="3864" width="15.7109375" style="326" customWidth="1"/>
    <col min="3865" max="3865" width="14.7109375" style="326" customWidth="1"/>
    <col min="3866" max="3866" width="15" style="326" customWidth="1"/>
    <col min="3867" max="3868" width="14.28515625" style="326" customWidth="1"/>
    <col min="3869" max="3869" width="0" style="326" hidden="1" customWidth="1"/>
    <col min="3870" max="3870" width="18.7109375" style="326" customWidth="1"/>
    <col min="3871" max="3883" width="8" style="326" customWidth="1"/>
    <col min="3884" max="3887" width="9.28515625" style="326" customWidth="1"/>
    <col min="3888" max="3915" width="9.28515625" style="326"/>
    <col min="3916" max="3916" width="64" style="326" customWidth="1"/>
    <col min="3917" max="3917" width="97.7109375" style="326" customWidth="1"/>
    <col min="3918" max="4111" width="9.28515625" style="326"/>
    <col min="4112" max="4112" width="1.28515625" style="326" customWidth="1"/>
    <col min="4113" max="4113" width="44.7109375" style="326" customWidth="1"/>
    <col min="4114" max="4114" width="47.28515625" style="326" customWidth="1"/>
    <col min="4115" max="4116" width="8.28515625" style="326" customWidth="1"/>
    <col min="4117" max="4117" width="5.42578125" style="326" customWidth="1"/>
    <col min="4118" max="4118" width="8.5703125" style="326" customWidth="1"/>
    <col min="4119" max="4119" width="13.7109375" style="326" customWidth="1"/>
    <col min="4120" max="4120" width="15.7109375" style="326" customWidth="1"/>
    <col min="4121" max="4121" width="14.7109375" style="326" customWidth="1"/>
    <col min="4122" max="4122" width="15" style="326" customWidth="1"/>
    <col min="4123" max="4124" width="14.28515625" style="326" customWidth="1"/>
    <col min="4125" max="4125" width="0" style="326" hidden="1" customWidth="1"/>
    <col min="4126" max="4126" width="18.7109375" style="326" customWidth="1"/>
    <col min="4127" max="4139" width="8" style="326" customWidth="1"/>
    <col min="4140" max="4143" width="9.28515625" style="326" customWidth="1"/>
    <col min="4144" max="4171" width="9.28515625" style="326"/>
    <col min="4172" max="4172" width="64" style="326" customWidth="1"/>
    <col min="4173" max="4173" width="97.7109375" style="326" customWidth="1"/>
    <col min="4174" max="4367" width="9.28515625" style="326"/>
    <col min="4368" max="4368" width="1.28515625" style="326" customWidth="1"/>
    <col min="4369" max="4369" width="44.7109375" style="326" customWidth="1"/>
    <col min="4370" max="4370" width="47.28515625" style="326" customWidth="1"/>
    <col min="4371" max="4372" width="8.28515625" style="326" customWidth="1"/>
    <col min="4373" max="4373" width="5.42578125" style="326" customWidth="1"/>
    <col min="4374" max="4374" width="8.5703125" style="326" customWidth="1"/>
    <col min="4375" max="4375" width="13.7109375" style="326" customWidth="1"/>
    <col min="4376" max="4376" width="15.7109375" style="326" customWidth="1"/>
    <col min="4377" max="4377" width="14.7109375" style="326" customWidth="1"/>
    <col min="4378" max="4378" width="15" style="326" customWidth="1"/>
    <col min="4379" max="4380" width="14.28515625" style="326" customWidth="1"/>
    <col min="4381" max="4381" width="0" style="326" hidden="1" customWidth="1"/>
    <col min="4382" max="4382" width="18.7109375" style="326" customWidth="1"/>
    <col min="4383" max="4395" width="8" style="326" customWidth="1"/>
    <col min="4396" max="4399" width="9.28515625" style="326" customWidth="1"/>
    <col min="4400" max="4427" width="9.28515625" style="326"/>
    <col min="4428" max="4428" width="64" style="326" customWidth="1"/>
    <col min="4429" max="4429" width="97.7109375" style="326" customWidth="1"/>
    <col min="4430" max="4623" width="9.28515625" style="326"/>
    <col min="4624" max="4624" width="1.28515625" style="326" customWidth="1"/>
    <col min="4625" max="4625" width="44.7109375" style="326" customWidth="1"/>
    <col min="4626" max="4626" width="47.28515625" style="326" customWidth="1"/>
    <col min="4627" max="4628" width="8.28515625" style="326" customWidth="1"/>
    <col min="4629" max="4629" width="5.42578125" style="326" customWidth="1"/>
    <col min="4630" max="4630" width="8.5703125" style="326" customWidth="1"/>
    <col min="4631" max="4631" width="13.7109375" style="326" customWidth="1"/>
    <col min="4632" max="4632" width="15.7109375" style="326" customWidth="1"/>
    <col min="4633" max="4633" width="14.7109375" style="326" customWidth="1"/>
    <col min="4634" max="4634" width="15" style="326" customWidth="1"/>
    <col min="4635" max="4636" width="14.28515625" style="326" customWidth="1"/>
    <col min="4637" max="4637" width="0" style="326" hidden="1" customWidth="1"/>
    <col min="4638" max="4638" width="18.7109375" style="326" customWidth="1"/>
    <col min="4639" max="4651" width="8" style="326" customWidth="1"/>
    <col min="4652" max="4655" width="9.28515625" style="326" customWidth="1"/>
    <col min="4656" max="4683" width="9.28515625" style="326"/>
    <col min="4684" max="4684" width="64" style="326" customWidth="1"/>
    <col min="4685" max="4685" width="97.7109375" style="326" customWidth="1"/>
    <col min="4686" max="4879" width="9.28515625" style="326"/>
    <col min="4880" max="4880" width="1.28515625" style="326" customWidth="1"/>
    <col min="4881" max="4881" width="44.7109375" style="326" customWidth="1"/>
    <col min="4882" max="4882" width="47.28515625" style="326" customWidth="1"/>
    <col min="4883" max="4884" width="8.28515625" style="326" customWidth="1"/>
    <col min="4885" max="4885" width="5.42578125" style="326" customWidth="1"/>
    <col min="4886" max="4886" width="8.5703125" style="326" customWidth="1"/>
    <col min="4887" max="4887" width="13.7109375" style="326" customWidth="1"/>
    <col min="4888" max="4888" width="15.7109375" style="326" customWidth="1"/>
    <col min="4889" max="4889" width="14.7109375" style="326" customWidth="1"/>
    <col min="4890" max="4890" width="15" style="326" customWidth="1"/>
    <col min="4891" max="4892" width="14.28515625" style="326" customWidth="1"/>
    <col min="4893" max="4893" width="0" style="326" hidden="1" customWidth="1"/>
    <col min="4894" max="4894" width="18.7109375" style="326" customWidth="1"/>
    <col min="4895" max="4907" width="8" style="326" customWidth="1"/>
    <col min="4908" max="4911" width="9.28515625" style="326" customWidth="1"/>
    <col min="4912" max="4939" width="9.28515625" style="326"/>
    <col min="4940" max="4940" width="64" style="326" customWidth="1"/>
    <col min="4941" max="4941" width="97.7109375" style="326" customWidth="1"/>
    <col min="4942" max="5135" width="9.28515625" style="326"/>
    <col min="5136" max="5136" width="1.28515625" style="326" customWidth="1"/>
    <col min="5137" max="5137" width="44.7109375" style="326" customWidth="1"/>
    <col min="5138" max="5138" width="47.28515625" style="326" customWidth="1"/>
    <col min="5139" max="5140" width="8.28515625" style="326" customWidth="1"/>
    <col min="5141" max="5141" width="5.42578125" style="326" customWidth="1"/>
    <col min="5142" max="5142" width="8.5703125" style="326" customWidth="1"/>
    <col min="5143" max="5143" width="13.7109375" style="326" customWidth="1"/>
    <col min="5144" max="5144" width="15.7109375" style="326" customWidth="1"/>
    <col min="5145" max="5145" width="14.7109375" style="326" customWidth="1"/>
    <col min="5146" max="5146" width="15" style="326" customWidth="1"/>
    <col min="5147" max="5148" width="14.28515625" style="326" customWidth="1"/>
    <col min="5149" max="5149" width="0" style="326" hidden="1" customWidth="1"/>
    <col min="5150" max="5150" width="18.7109375" style="326" customWidth="1"/>
    <col min="5151" max="5163" width="8" style="326" customWidth="1"/>
    <col min="5164" max="5167" width="9.28515625" style="326" customWidth="1"/>
    <col min="5168" max="5195" width="9.28515625" style="326"/>
    <col min="5196" max="5196" width="64" style="326" customWidth="1"/>
    <col min="5197" max="5197" width="97.7109375" style="326" customWidth="1"/>
    <col min="5198" max="5391" width="9.28515625" style="326"/>
    <col min="5392" max="5392" width="1.28515625" style="326" customWidth="1"/>
    <col min="5393" max="5393" width="44.7109375" style="326" customWidth="1"/>
    <col min="5394" max="5394" width="47.28515625" style="326" customWidth="1"/>
    <col min="5395" max="5396" width="8.28515625" style="326" customWidth="1"/>
    <col min="5397" max="5397" width="5.42578125" style="326" customWidth="1"/>
    <col min="5398" max="5398" width="8.5703125" style="326" customWidth="1"/>
    <col min="5399" max="5399" width="13.7109375" style="326" customWidth="1"/>
    <col min="5400" max="5400" width="15.7109375" style="326" customWidth="1"/>
    <col min="5401" max="5401" width="14.7109375" style="326" customWidth="1"/>
    <col min="5402" max="5402" width="15" style="326" customWidth="1"/>
    <col min="5403" max="5404" width="14.28515625" style="326" customWidth="1"/>
    <col min="5405" max="5405" width="0" style="326" hidden="1" customWidth="1"/>
    <col min="5406" max="5406" width="18.7109375" style="326" customWidth="1"/>
    <col min="5407" max="5419" width="8" style="326" customWidth="1"/>
    <col min="5420" max="5423" width="9.28515625" style="326" customWidth="1"/>
    <col min="5424" max="5451" width="9.28515625" style="326"/>
    <col min="5452" max="5452" width="64" style="326" customWidth="1"/>
    <col min="5453" max="5453" width="97.7109375" style="326" customWidth="1"/>
    <col min="5454" max="5647" width="9.28515625" style="326"/>
    <col min="5648" max="5648" width="1.28515625" style="326" customWidth="1"/>
    <col min="5649" max="5649" width="44.7109375" style="326" customWidth="1"/>
    <col min="5650" max="5650" width="47.28515625" style="326" customWidth="1"/>
    <col min="5651" max="5652" width="8.28515625" style="326" customWidth="1"/>
    <col min="5653" max="5653" width="5.42578125" style="326" customWidth="1"/>
    <col min="5654" max="5654" width="8.5703125" style="326" customWidth="1"/>
    <col min="5655" max="5655" width="13.7109375" style="326" customWidth="1"/>
    <col min="5656" max="5656" width="15.7109375" style="326" customWidth="1"/>
    <col min="5657" max="5657" width="14.7109375" style="326" customWidth="1"/>
    <col min="5658" max="5658" width="15" style="326" customWidth="1"/>
    <col min="5659" max="5660" width="14.28515625" style="326" customWidth="1"/>
    <col min="5661" max="5661" width="0" style="326" hidden="1" customWidth="1"/>
    <col min="5662" max="5662" width="18.7109375" style="326" customWidth="1"/>
    <col min="5663" max="5675" width="8" style="326" customWidth="1"/>
    <col min="5676" max="5679" width="9.28515625" style="326" customWidth="1"/>
    <col min="5680" max="5707" width="9.28515625" style="326"/>
    <col min="5708" max="5708" width="64" style="326" customWidth="1"/>
    <col min="5709" max="5709" width="97.7109375" style="326" customWidth="1"/>
    <col min="5710" max="5903" width="9.28515625" style="326"/>
    <col min="5904" max="5904" width="1.28515625" style="326" customWidth="1"/>
    <col min="5905" max="5905" width="44.7109375" style="326" customWidth="1"/>
    <col min="5906" max="5906" width="47.28515625" style="326" customWidth="1"/>
    <col min="5907" max="5908" width="8.28515625" style="326" customWidth="1"/>
    <col min="5909" max="5909" width="5.42578125" style="326" customWidth="1"/>
    <col min="5910" max="5910" width="8.5703125" style="326" customWidth="1"/>
    <col min="5911" max="5911" width="13.7109375" style="326" customWidth="1"/>
    <col min="5912" max="5912" width="15.7109375" style="326" customWidth="1"/>
    <col min="5913" max="5913" width="14.7109375" style="326" customWidth="1"/>
    <col min="5914" max="5914" width="15" style="326" customWidth="1"/>
    <col min="5915" max="5916" width="14.28515625" style="326" customWidth="1"/>
    <col min="5917" max="5917" width="0" style="326" hidden="1" customWidth="1"/>
    <col min="5918" max="5918" width="18.7109375" style="326" customWidth="1"/>
    <col min="5919" max="5931" width="8" style="326" customWidth="1"/>
    <col min="5932" max="5935" width="9.28515625" style="326" customWidth="1"/>
    <col min="5936" max="5963" width="9.28515625" style="326"/>
    <col min="5964" max="5964" width="64" style="326" customWidth="1"/>
    <col min="5965" max="5965" width="97.7109375" style="326" customWidth="1"/>
    <col min="5966" max="6159" width="9.28515625" style="326"/>
    <col min="6160" max="6160" width="1.28515625" style="326" customWidth="1"/>
    <col min="6161" max="6161" width="44.7109375" style="326" customWidth="1"/>
    <col min="6162" max="6162" width="47.28515625" style="326" customWidth="1"/>
    <col min="6163" max="6164" width="8.28515625" style="326" customWidth="1"/>
    <col min="6165" max="6165" width="5.42578125" style="326" customWidth="1"/>
    <col min="6166" max="6166" width="8.5703125" style="326" customWidth="1"/>
    <col min="6167" max="6167" width="13.7109375" style="326" customWidth="1"/>
    <col min="6168" max="6168" width="15.7109375" style="326" customWidth="1"/>
    <col min="6169" max="6169" width="14.7109375" style="326" customWidth="1"/>
    <col min="6170" max="6170" width="15" style="326" customWidth="1"/>
    <col min="6171" max="6172" width="14.28515625" style="326" customWidth="1"/>
    <col min="6173" max="6173" width="0" style="326" hidden="1" customWidth="1"/>
    <col min="6174" max="6174" width="18.7109375" style="326" customWidth="1"/>
    <col min="6175" max="6187" width="8" style="326" customWidth="1"/>
    <col min="6188" max="6191" width="9.28515625" style="326" customWidth="1"/>
    <col min="6192" max="6219" width="9.28515625" style="326"/>
    <col min="6220" max="6220" width="64" style="326" customWidth="1"/>
    <col min="6221" max="6221" width="97.7109375" style="326" customWidth="1"/>
    <col min="6222" max="6415" width="9.28515625" style="326"/>
    <col min="6416" max="6416" width="1.28515625" style="326" customWidth="1"/>
    <col min="6417" max="6417" width="44.7109375" style="326" customWidth="1"/>
    <col min="6418" max="6418" width="47.28515625" style="326" customWidth="1"/>
    <col min="6419" max="6420" width="8.28515625" style="326" customWidth="1"/>
    <col min="6421" max="6421" width="5.42578125" style="326" customWidth="1"/>
    <col min="6422" max="6422" width="8.5703125" style="326" customWidth="1"/>
    <col min="6423" max="6423" width="13.7109375" style="326" customWidth="1"/>
    <col min="6424" max="6424" width="15.7109375" style="326" customWidth="1"/>
    <col min="6425" max="6425" width="14.7109375" style="326" customWidth="1"/>
    <col min="6426" max="6426" width="15" style="326" customWidth="1"/>
    <col min="6427" max="6428" width="14.28515625" style="326" customWidth="1"/>
    <col min="6429" max="6429" width="0" style="326" hidden="1" customWidth="1"/>
    <col min="6430" max="6430" width="18.7109375" style="326" customWidth="1"/>
    <col min="6431" max="6443" width="8" style="326" customWidth="1"/>
    <col min="6444" max="6447" width="9.28515625" style="326" customWidth="1"/>
    <col min="6448" max="6475" width="9.28515625" style="326"/>
    <col min="6476" max="6476" width="64" style="326" customWidth="1"/>
    <col min="6477" max="6477" width="97.7109375" style="326" customWidth="1"/>
    <col min="6478" max="6671" width="9.28515625" style="326"/>
    <col min="6672" max="6672" width="1.28515625" style="326" customWidth="1"/>
    <col min="6673" max="6673" width="44.7109375" style="326" customWidth="1"/>
    <col min="6674" max="6674" width="47.28515625" style="326" customWidth="1"/>
    <col min="6675" max="6676" width="8.28515625" style="326" customWidth="1"/>
    <col min="6677" max="6677" width="5.42578125" style="326" customWidth="1"/>
    <col min="6678" max="6678" width="8.5703125" style="326" customWidth="1"/>
    <col min="6679" max="6679" width="13.7109375" style="326" customWidth="1"/>
    <col min="6680" max="6680" width="15.7109375" style="326" customWidth="1"/>
    <col min="6681" max="6681" width="14.7109375" style="326" customWidth="1"/>
    <col min="6682" max="6682" width="15" style="326" customWidth="1"/>
    <col min="6683" max="6684" width="14.28515625" style="326" customWidth="1"/>
    <col min="6685" max="6685" width="0" style="326" hidden="1" customWidth="1"/>
    <col min="6686" max="6686" width="18.7109375" style="326" customWidth="1"/>
    <col min="6687" max="6699" width="8" style="326" customWidth="1"/>
    <col min="6700" max="6703" width="9.28515625" style="326" customWidth="1"/>
    <col min="6704" max="6731" width="9.28515625" style="326"/>
    <col min="6732" max="6732" width="64" style="326" customWidth="1"/>
    <col min="6733" max="6733" width="97.7109375" style="326" customWidth="1"/>
    <col min="6734" max="6927" width="9.28515625" style="326"/>
    <col min="6928" max="6928" width="1.28515625" style="326" customWidth="1"/>
    <col min="6929" max="6929" width="44.7109375" style="326" customWidth="1"/>
    <col min="6930" max="6930" width="47.28515625" style="326" customWidth="1"/>
    <col min="6931" max="6932" width="8.28515625" style="326" customWidth="1"/>
    <col min="6933" max="6933" width="5.42578125" style="326" customWidth="1"/>
    <col min="6934" max="6934" width="8.5703125" style="326" customWidth="1"/>
    <col min="6935" max="6935" width="13.7109375" style="326" customWidth="1"/>
    <col min="6936" max="6936" width="15.7109375" style="326" customWidth="1"/>
    <col min="6937" max="6937" width="14.7109375" style="326" customWidth="1"/>
    <col min="6938" max="6938" width="15" style="326" customWidth="1"/>
    <col min="6939" max="6940" width="14.28515625" style="326" customWidth="1"/>
    <col min="6941" max="6941" width="0" style="326" hidden="1" customWidth="1"/>
    <col min="6942" max="6942" width="18.7109375" style="326" customWidth="1"/>
    <col min="6943" max="6955" width="8" style="326" customWidth="1"/>
    <col min="6956" max="6959" width="9.28515625" style="326" customWidth="1"/>
    <col min="6960" max="6987" width="9.28515625" style="326"/>
    <col min="6988" max="6988" width="64" style="326" customWidth="1"/>
    <col min="6989" max="6989" width="97.7109375" style="326" customWidth="1"/>
    <col min="6990" max="7183" width="9.28515625" style="326"/>
    <col min="7184" max="7184" width="1.28515625" style="326" customWidth="1"/>
    <col min="7185" max="7185" width="44.7109375" style="326" customWidth="1"/>
    <col min="7186" max="7186" width="47.28515625" style="326" customWidth="1"/>
    <col min="7187" max="7188" width="8.28515625" style="326" customWidth="1"/>
    <col min="7189" max="7189" width="5.42578125" style="326" customWidth="1"/>
    <col min="7190" max="7190" width="8.5703125" style="326" customWidth="1"/>
    <col min="7191" max="7191" width="13.7109375" style="326" customWidth="1"/>
    <col min="7192" max="7192" width="15.7109375" style="326" customWidth="1"/>
    <col min="7193" max="7193" width="14.7109375" style="326" customWidth="1"/>
    <col min="7194" max="7194" width="15" style="326" customWidth="1"/>
    <col min="7195" max="7196" width="14.28515625" style="326" customWidth="1"/>
    <col min="7197" max="7197" width="0" style="326" hidden="1" customWidth="1"/>
    <col min="7198" max="7198" width="18.7109375" style="326" customWidth="1"/>
    <col min="7199" max="7211" width="8" style="326" customWidth="1"/>
    <col min="7212" max="7215" width="9.28515625" style="326" customWidth="1"/>
    <col min="7216" max="7243" width="9.28515625" style="326"/>
    <col min="7244" max="7244" width="64" style="326" customWidth="1"/>
    <col min="7245" max="7245" width="97.7109375" style="326" customWidth="1"/>
    <col min="7246" max="7439" width="9.28515625" style="326"/>
    <col min="7440" max="7440" width="1.28515625" style="326" customWidth="1"/>
    <col min="7441" max="7441" width="44.7109375" style="326" customWidth="1"/>
    <col min="7442" max="7442" width="47.28515625" style="326" customWidth="1"/>
    <col min="7443" max="7444" width="8.28515625" style="326" customWidth="1"/>
    <col min="7445" max="7445" width="5.42578125" style="326" customWidth="1"/>
    <col min="7446" max="7446" width="8.5703125" style="326" customWidth="1"/>
    <col min="7447" max="7447" width="13.7109375" style="326" customWidth="1"/>
    <col min="7448" max="7448" width="15.7109375" style="326" customWidth="1"/>
    <col min="7449" max="7449" width="14.7109375" style="326" customWidth="1"/>
    <col min="7450" max="7450" width="15" style="326" customWidth="1"/>
    <col min="7451" max="7452" width="14.28515625" style="326" customWidth="1"/>
    <col min="7453" max="7453" width="0" style="326" hidden="1" customWidth="1"/>
    <col min="7454" max="7454" width="18.7109375" style="326" customWidth="1"/>
    <col min="7455" max="7467" width="8" style="326" customWidth="1"/>
    <col min="7468" max="7471" width="9.28515625" style="326" customWidth="1"/>
    <col min="7472" max="7499" width="9.28515625" style="326"/>
    <col min="7500" max="7500" width="64" style="326" customWidth="1"/>
    <col min="7501" max="7501" width="97.7109375" style="326" customWidth="1"/>
    <col min="7502" max="7695" width="9.28515625" style="326"/>
    <col min="7696" max="7696" width="1.28515625" style="326" customWidth="1"/>
    <col min="7697" max="7697" width="44.7109375" style="326" customWidth="1"/>
    <col min="7698" max="7698" width="47.28515625" style="326" customWidth="1"/>
    <col min="7699" max="7700" width="8.28515625" style="326" customWidth="1"/>
    <col min="7701" max="7701" width="5.42578125" style="326" customWidth="1"/>
    <col min="7702" max="7702" width="8.5703125" style="326" customWidth="1"/>
    <col min="7703" max="7703" width="13.7109375" style="326" customWidth="1"/>
    <col min="7704" max="7704" width="15.7109375" style="326" customWidth="1"/>
    <col min="7705" max="7705" width="14.7109375" style="326" customWidth="1"/>
    <col min="7706" max="7706" width="15" style="326" customWidth="1"/>
    <col min="7707" max="7708" width="14.28515625" style="326" customWidth="1"/>
    <col min="7709" max="7709" width="0" style="326" hidden="1" customWidth="1"/>
    <col min="7710" max="7710" width="18.7109375" style="326" customWidth="1"/>
    <col min="7711" max="7723" width="8" style="326" customWidth="1"/>
    <col min="7724" max="7727" width="9.28515625" style="326" customWidth="1"/>
    <col min="7728" max="7755" width="9.28515625" style="326"/>
    <col min="7756" max="7756" width="64" style="326" customWidth="1"/>
    <col min="7757" max="7757" width="97.7109375" style="326" customWidth="1"/>
    <col min="7758" max="7951" width="9.28515625" style="326"/>
    <col min="7952" max="7952" width="1.28515625" style="326" customWidth="1"/>
    <col min="7953" max="7953" width="44.7109375" style="326" customWidth="1"/>
    <col min="7954" max="7954" width="47.28515625" style="326" customWidth="1"/>
    <col min="7955" max="7956" width="8.28515625" style="326" customWidth="1"/>
    <col min="7957" max="7957" width="5.42578125" style="326" customWidth="1"/>
    <col min="7958" max="7958" width="8.5703125" style="326" customWidth="1"/>
    <col min="7959" max="7959" width="13.7109375" style="326" customWidth="1"/>
    <col min="7960" max="7960" width="15.7109375" style="326" customWidth="1"/>
    <col min="7961" max="7961" width="14.7109375" style="326" customWidth="1"/>
    <col min="7962" max="7962" width="15" style="326" customWidth="1"/>
    <col min="7963" max="7964" width="14.28515625" style="326" customWidth="1"/>
    <col min="7965" max="7965" width="0" style="326" hidden="1" customWidth="1"/>
    <col min="7966" max="7966" width="18.7109375" style="326" customWidth="1"/>
    <col min="7967" max="7979" width="8" style="326" customWidth="1"/>
    <col min="7980" max="7983" width="9.28515625" style="326" customWidth="1"/>
    <col min="7984" max="8011" width="9.28515625" style="326"/>
    <col min="8012" max="8012" width="64" style="326" customWidth="1"/>
    <col min="8013" max="8013" width="97.7109375" style="326" customWidth="1"/>
    <col min="8014" max="8207" width="9.28515625" style="326"/>
    <col min="8208" max="8208" width="1.28515625" style="326" customWidth="1"/>
    <col min="8209" max="8209" width="44.7109375" style="326" customWidth="1"/>
    <col min="8210" max="8210" width="47.28515625" style="326" customWidth="1"/>
    <col min="8211" max="8212" width="8.28515625" style="326" customWidth="1"/>
    <col min="8213" max="8213" width="5.42578125" style="326" customWidth="1"/>
    <col min="8214" max="8214" width="8.5703125" style="326" customWidth="1"/>
    <col min="8215" max="8215" width="13.7109375" style="326" customWidth="1"/>
    <col min="8216" max="8216" width="15.7109375" style="326" customWidth="1"/>
    <col min="8217" max="8217" width="14.7109375" style="326" customWidth="1"/>
    <col min="8218" max="8218" width="15" style="326" customWidth="1"/>
    <col min="8219" max="8220" width="14.28515625" style="326" customWidth="1"/>
    <col min="8221" max="8221" width="0" style="326" hidden="1" customWidth="1"/>
    <col min="8222" max="8222" width="18.7109375" style="326" customWidth="1"/>
    <col min="8223" max="8235" width="8" style="326" customWidth="1"/>
    <col min="8236" max="8239" width="9.28515625" style="326" customWidth="1"/>
    <col min="8240" max="8267" width="9.28515625" style="326"/>
    <col min="8268" max="8268" width="64" style="326" customWidth="1"/>
    <col min="8269" max="8269" width="97.7109375" style="326" customWidth="1"/>
    <col min="8270" max="8463" width="9.28515625" style="326"/>
    <col min="8464" max="8464" width="1.28515625" style="326" customWidth="1"/>
    <col min="8465" max="8465" width="44.7109375" style="326" customWidth="1"/>
    <col min="8466" max="8466" width="47.28515625" style="326" customWidth="1"/>
    <col min="8467" max="8468" width="8.28515625" style="326" customWidth="1"/>
    <col min="8469" max="8469" width="5.42578125" style="326" customWidth="1"/>
    <col min="8470" max="8470" width="8.5703125" style="326" customWidth="1"/>
    <col min="8471" max="8471" width="13.7109375" style="326" customWidth="1"/>
    <col min="8472" max="8472" width="15.7109375" style="326" customWidth="1"/>
    <col min="8473" max="8473" width="14.7109375" style="326" customWidth="1"/>
    <col min="8474" max="8474" width="15" style="326" customWidth="1"/>
    <col min="8475" max="8476" width="14.28515625" style="326" customWidth="1"/>
    <col min="8477" max="8477" width="0" style="326" hidden="1" customWidth="1"/>
    <col min="8478" max="8478" width="18.7109375" style="326" customWidth="1"/>
    <col min="8479" max="8491" width="8" style="326" customWidth="1"/>
    <col min="8492" max="8495" width="9.28515625" style="326" customWidth="1"/>
    <col min="8496" max="8523" width="9.28515625" style="326"/>
    <col min="8524" max="8524" width="64" style="326" customWidth="1"/>
    <col min="8525" max="8525" width="97.7109375" style="326" customWidth="1"/>
    <col min="8526" max="8719" width="9.28515625" style="326"/>
    <col min="8720" max="8720" width="1.28515625" style="326" customWidth="1"/>
    <col min="8721" max="8721" width="44.7109375" style="326" customWidth="1"/>
    <col min="8722" max="8722" width="47.28515625" style="326" customWidth="1"/>
    <col min="8723" max="8724" width="8.28515625" style="326" customWidth="1"/>
    <col min="8725" max="8725" width="5.42578125" style="326" customWidth="1"/>
    <col min="8726" max="8726" width="8.5703125" style="326" customWidth="1"/>
    <col min="8727" max="8727" width="13.7109375" style="326" customWidth="1"/>
    <col min="8728" max="8728" width="15.7109375" style="326" customWidth="1"/>
    <col min="8729" max="8729" width="14.7109375" style="326" customWidth="1"/>
    <col min="8730" max="8730" width="15" style="326" customWidth="1"/>
    <col min="8731" max="8732" width="14.28515625" style="326" customWidth="1"/>
    <col min="8733" max="8733" width="0" style="326" hidden="1" customWidth="1"/>
    <col min="8734" max="8734" width="18.7109375" style="326" customWidth="1"/>
    <col min="8735" max="8747" width="8" style="326" customWidth="1"/>
    <col min="8748" max="8751" width="9.28515625" style="326" customWidth="1"/>
    <col min="8752" max="8779" width="9.28515625" style="326"/>
    <col min="8780" max="8780" width="64" style="326" customWidth="1"/>
    <col min="8781" max="8781" width="97.7109375" style="326" customWidth="1"/>
    <col min="8782" max="8975" width="9.28515625" style="326"/>
    <col min="8976" max="8976" width="1.28515625" style="326" customWidth="1"/>
    <col min="8977" max="8977" width="44.7109375" style="326" customWidth="1"/>
    <col min="8978" max="8978" width="47.28515625" style="326" customWidth="1"/>
    <col min="8979" max="8980" width="8.28515625" style="326" customWidth="1"/>
    <col min="8981" max="8981" width="5.42578125" style="326" customWidth="1"/>
    <col min="8982" max="8982" width="8.5703125" style="326" customWidth="1"/>
    <col min="8983" max="8983" width="13.7109375" style="326" customWidth="1"/>
    <col min="8984" max="8984" width="15.7109375" style="326" customWidth="1"/>
    <col min="8985" max="8985" width="14.7109375" style="326" customWidth="1"/>
    <col min="8986" max="8986" width="15" style="326" customWidth="1"/>
    <col min="8987" max="8988" width="14.28515625" style="326" customWidth="1"/>
    <col min="8989" max="8989" width="0" style="326" hidden="1" customWidth="1"/>
    <col min="8990" max="8990" width="18.7109375" style="326" customWidth="1"/>
    <col min="8991" max="9003" width="8" style="326" customWidth="1"/>
    <col min="9004" max="9007" width="9.28515625" style="326" customWidth="1"/>
    <col min="9008" max="9035" width="9.28515625" style="326"/>
    <col min="9036" max="9036" width="64" style="326" customWidth="1"/>
    <col min="9037" max="9037" width="97.7109375" style="326" customWidth="1"/>
    <col min="9038" max="9231" width="9.28515625" style="326"/>
    <col min="9232" max="9232" width="1.28515625" style="326" customWidth="1"/>
    <col min="9233" max="9233" width="44.7109375" style="326" customWidth="1"/>
    <col min="9234" max="9234" width="47.28515625" style="326" customWidth="1"/>
    <col min="9235" max="9236" width="8.28515625" style="326" customWidth="1"/>
    <col min="9237" max="9237" width="5.42578125" style="326" customWidth="1"/>
    <col min="9238" max="9238" width="8.5703125" style="326" customWidth="1"/>
    <col min="9239" max="9239" width="13.7109375" style="326" customWidth="1"/>
    <col min="9240" max="9240" width="15.7109375" style="326" customWidth="1"/>
    <col min="9241" max="9241" width="14.7109375" style="326" customWidth="1"/>
    <col min="9242" max="9242" width="15" style="326" customWidth="1"/>
    <col min="9243" max="9244" width="14.28515625" style="326" customWidth="1"/>
    <col min="9245" max="9245" width="0" style="326" hidden="1" customWidth="1"/>
    <col min="9246" max="9246" width="18.7109375" style="326" customWidth="1"/>
    <col min="9247" max="9259" width="8" style="326" customWidth="1"/>
    <col min="9260" max="9263" width="9.28515625" style="326" customWidth="1"/>
    <col min="9264" max="9291" width="9.28515625" style="326"/>
    <col min="9292" max="9292" width="64" style="326" customWidth="1"/>
    <col min="9293" max="9293" width="97.7109375" style="326" customWidth="1"/>
    <col min="9294" max="9487" width="9.28515625" style="326"/>
    <col min="9488" max="9488" width="1.28515625" style="326" customWidth="1"/>
    <col min="9489" max="9489" width="44.7109375" style="326" customWidth="1"/>
    <col min="9490" max="9490" width="47.28515625" style="326" customWidth="1"/>
    <col min="9491" max="9492" width="8.28515625" style="326" customWidth="1"/>
    <col min="9493" max="9493" width="5.42578125" style="326" customWidth="1"/>
    <col min="9494" max="9494" width="8.5703125" style="326" customWidth="1"/>
    <col min="9495" max="9495" width="13.7109375" style="326" customWidth="1"/>
    <col min="9496" max="9496" width="15.7109375" style="326" customWidth="1"/>
    <col min="9497" max="9497" width="14.7109375" style="326" customWidth="1"/>
    <col min="9498" max="9498" width="15" style="326" customWidth="1"/>
    <col min="9499" max="9500" width="14.28515625" style="326" customWidth="1"/>
    <col min="9501" max="9501" width="0" style="326" hidden="1" customWidth="1"/>
    <col min="9502" max="9502" width="18.7109375" style="326" customWidth="1"/>
    <col min="9503" max="9515" width="8" style="326" customWidth="1"/>
    <col min="9516" max="9519" width="9.28515625" style="326" customWidth="1"/>
    <col min="9520" max="9547" width="9.28515625" style="326"/>
    <col min="9548" max="9548" width="64" style="326" customWidth="1"/>
    <col min="9549" max="9549" width="97.7109375" style="326" customWidth="1"/>
    <col min="9550" max="9743" width="9.28515625" style="326"/>
    <col min="9744" max="9744" width="1.28515625" style="326" customWidth="1"/>
    <col min="9745" max="9745" width="44.7109375" style="326" customWidth="1"/>
    <col min="9746" max="9746" width="47.28515625" style="326" customWidth="1"/>
    <col min="9747" max="9748" width="8.28515625" style="326" customWidth="1"/>
    <col min="9749" max="9749" width="5.42578125" style="326" customWidth="1"/>
    <col min="9750" max="9750" width="8.5703125" style="326" customWidth="1"/>
    <col min="9751" max="9751" width="13.7109375" style="326" customWidth="1"/>
    <col min="9752" max="9752" width="15.7109375" style="326" customWidth="1"/>
    <col min="9753" max="9753" width="14.7109375" style="326" customWidth="1"/>
    <col min="9754" max="9754" width="15" style="326" customWidth="1"/>
    <col min="9755" max="9756" width="14.28515625" style="326" customWidth="1"/>
    <col min="9757" max="9757" width="0" style="326" hidden="1" customWidth="1"/>
    <col min="9758" max="9758" width="18.7109375" style="326" customWidth="1"/>
    <col min="9759" max="9771" width="8" style="326" customWidth="1"/>
    <col min="9772" max="9775" width="9.28515625" style="326" customWidth="1"/>
    <col min="9776" max="9803" width="9.28515625" style="326"/>
    <col min="9804" max="9804" width="64" style="326" customWidth="1"/>
    <col min="9805" max="9805" width="97.7109375" style="326" customWidth="1"/>
    <col min="9806" max="9999" width="9.28515625" style="326"/>
    <col min="10000" max="10000" width="1.28515625" style="326" customWidth="1"/>
    <col min="10001" max="10001" width="44.7109375" style="326" customWidth="1"/>
    <col min="10002" max="10002" width="47.28515625" style="326" customWidth="1"/>
    <col min="10003" max="10004" width="8.28515625" style="326" customWidth="1"/>
    <col min="10005" max="10005" width="5.42578125" style="326" customWidth="1"/>
    <col min="10006" max="10006" width="8.5703125" style="326" customWidth="1"/>
    <col min="10007" max="10007" width="13.7109375" style="326" customWidth="1"/>
    <col min="10008" max="10008" width="15.7109375" style="326" customWidth="1"/>
    <col min="10009" max="10009" width="14.7109375" style="326" customWidth="1"/>
    <col min="10010" max="10010" width="15" style="326" customWidth="1"/>
    <col min="10011" max="10012" width="14.28515625" style="326" customWidth="1"/>
    <col min="10013" max="10013" width="0" style="326" hidden="1" customWidth="1"/>
    <col min="10014" max="10014" width="18.7109375" style="326" customWidth="1"/>
    <col min="10015" max="10027" width="8" style="326" customWidth="1"/>
    <col min="10028" max="10031" width="9.28515625" style="326" customWidth="1"/>
    <col min="10032" max="10059" width="9.28515625" style="326"/>
    <col min="10060" max="10060" width="64" style="326" customWidth="1"/>
    <col min="10061" max="10061" width="97.7109375" style="326" customWidth="1"/>
    <col min="10062" max="10255" width="9.28515625" style="326"/>
    <col min="10256" max="10256" width="1.28515625" style="326" customWidth="1"/>
    <col min="10257" max="10257" width="44.7109375" style="326" customWidth="1"/>
    <col min="10258" max="10258" width="47.28515625" style="326" customWidth="1"/>
    <col min="10259" max="10260" width="8.28515625" style="326" customWidth="1"/>
    <col min="10261" max="10261" width="5.42578125" style="326" customWidth="1"/>
    <col min="10262" max="10262" width="8.5703125" style="326" customWidth="1"/>
    <col min="10263" max="10263" width="13.7109375" style="326" customWidth="1"/>
    <col min="10264" max="10264" width="15.7109375" style="326" customWidth="1"/>
    <col min="10265" max="10265" width="14.7109375" style="326" customWidth="1"/>
    <col min="10266" max="10266" width="15" style="326" customWidth="1"/>
    <col min="10267" max="10268" width="14.28515625" style="326" customWidth="1"/>
    <col min="10269" max="10269" width="0" style="326" hidden="1" customWidth="1"/>
    <col min="10270" max="10270" width="18.7109375" style="326" customWidth="1"/>
    <col min="10271" max="10283" width="8" style="326" customWidth="1"/>
    <col min="10284" max="10287" width="9.28515625" style="326" customWidth="1"/>
    <col min="10288" max="10315" width="9.28515625" style="326"/>
    <col min="10316" max="10316" width="64" style="326" customWidth="1"/>
    <col min="10317" max="10317" width="97.7109375" style="326" customWidth="1"/>
    <col min="10318" max="10511" width="9.28515625" style="326"/>
    <col min="10512" max="10512" width="1.28515625" style="326" customWidth="1"/>
    <col min="10513" max="10513" width="44.7109375" style="326" customWidth="1"/>
    <col min="10514" max="10514" width="47.28515625" style="326" customWidth="1"/>
    <col min="10515" max="10516" width="8.28515625" style="326" customWidth="1"/>
    <col min="10517" max="10517" width="5.42578125" style="326" customWidth="1"/>
    <col min="10518" max="10518" width="8.5703125" style="326" customWidth="1"/>
    <col min="10519" max="10519" width="13.7109375" style="326" customWidth="1"/>
    <col min="10520" max="10520" width="15.7109375" style="326" customWidth="1"/>
    <col min="10521" max="10521" width="14.7109375" style="326" customWidth="1"/>
    <col min="10522" max="10522" width="15" style="326" customWidth="1"/>
    <col min="10523" max="10524" width="14.28515625" style="326" customWidth="1"/>
    <col min="10525" max="10525" width="0" style="326" hidden="1" customWidth="1"/>
    <col min="10526" max="10526" width="18.7109375" style="326" customWidth="1"/>
    <col min="10527" max="10539" width="8" style="326" customWidth="1"/>
    <col min="10540" max="10543" width="9.28515625" style="326" customWidth="1"/>
    <col min="10544" max="10571" width="9.28515625" style="326"/>
    <col min="10572" max="10572" width="64" style="326" customWidth="1"/>
    <col min="10573" max="10573" width="97.7109375" style="326" customWidth="1"/>
    <col min="10574" max="10767" width="9.28515625" style="326"/>
    <col min="10768" max="10768" width="1.28515625" style="326" customWidth="1"/>
    <col min="10769" max="10769" width="44.7109375" style="326" customWidth="1"/>
    <col min="10770" max="10770" width="47.28515625" style="326" customWidth="1"/>
    <col min="10771" max="10772" width="8.28515625" style="326" customWidth="1"/>
    <col min="10773" max="10773" width="5.42578125" style="326" customWidth="1"/>
    <col min="10774" max="10774" width="8.5703125" style="326" customWidth="1"/>
    <col min="10775" max="10775" width="13.7109375" style="326" customWidth="1"/>
    <col min="10776" max="10776" width="15.7109375" style="326" customWidth="1"/>
    <col min="10777" max="10777" width="14.7109375" style="326" customWidth="1"/>
    <col min="10778" max="10778" width="15" style="326" customWidth="1"/>
    <col min="10779" max="10780" width="14.28515625" style="326" customWidth="1"/>
    <col min="10781" max="10781" width="0" style="326" hidden="1" customWidth="1"/>
    <col min="10782" max="10782" width="18.7109375" style="326" customWidth="1"/>
    <col min="10783" max="10795" width="8" style="326" customWidth="1"/>
    <col min="10796" max="10799" width="9.28515625" style="326" customWidth="1"/>
    <col min="10800" max="10827" width="9.28515625" style="326"/>
    <col min="10828" max="10828" width="64" style="326" customWidth="1"/>
    <col min="10829" max="10829" width="97.7109375" style="326" customWidth="1"/>
    <col min="10830" max="11023" width="9.28515625" style="326"/>
    <col min="11024" max="11024" width="1.28515625" style="326" customWidth="1"/>
    <col min="11025" max="11025" width="44.7109375" style="326" customWidth="1"/>
    <col min="11026" max="11026" width="47.28515625" style="326" customWidth="1"/>
    <col min="11027" max="11028" width="8.28515625" style="326" customWidth="1"/>
    <col min="11029" max="11029" width="5.42578125" style="326" customWidth="1"/>
    <col min="11030" max="11030" width="8.5703125" style="326" customWidth="1"/>
    <col min="11031" max="11031" width="13.7109375" style="326" customWidth="1"/>
    <col min="11032" max="11032" width="15.7109375" style="326" customWidth="1"/>
    <col min="11033" max="11033" width="14.7109375" style="326" customWidth="1"/>
    <col min="11034" max="11034" width="15" style="326" customWidth="1"/>
    <col min="11035" max="11036" width="14.28515625" style="326" customWidth="1"/>
    <col min="11037" max="11037" width="0" style="326" hidden="1" customWidth="1"/>
    <col min="11038" max="11038" width="18.7109375" style="326" customWidth="1"/>
    <col min="11039" max="11051" width="8" style="326" customWidth="1"/>
    <col min="11052" max="11055" width="9.28515625" style="326" customWidth="1"/>
    <col min="11056" max="11083" width="9.28515625" style="326"/>
    <col min="11084" max="11084" width="64" style="326" customWidth="1"/>
    <col min="11085" max="11085" width="97.7109375" style="326" customWidth="1"/>
    <col min="11086" max="11279" width="9.28515625" style="326"/>
    <col min="11280" max="11280" width="1.28515625" style="326" customWidth="1"/>
    <col min="11281" max="11281" width="44.7109375" style="326" customWidth="1"/>
    <col min="11282" max="11282" width="47.28515625" style="326" customWidth="1"/>
    <col min="11283" max="11284" width="8.28515625" style="326" customWidth="1"/>
    <col min="11285" max="11285" width="5.42578125" style="326" customWidth="1"/>
    <col min="11286" max="11286" width="8.5703125" style="326" customWidth="1"/>
    <col min="11287" max="11287" width="13.7109375" style="326" customWidth="1"/>
    <col min="11288" max="11288" width="15.7109375" style="326" customWidth="1"/>
    <col min="11289" max="11289" width="14.7109375" style="326" customWidth="1"/>
    <col min="11290" max="11290" width="15" style="326" customWidth="1"/>
    <col min="11291" max="11292" width="14.28515625" style="326" customWidth="1"/>
    <col min="11293" max="11293" width="0" style="326" hidden="1" customWidth="1"/>
    <col min="11294" max="11294" width="18.7109375" style="326" customWidth="1"/>
    <col min="11295" max="11307" width="8" style="326" customWidth="1"/>
    <col min="11308" max="11311" width="9.28515625" style="326" customWidth="1"/>
    <col min="11312" max="11339" width="9.28515625" style="326"/>
    <col min="11340" max="11340" width="64" style="326" customWidth="1"/>
    <col min="11341" max="11341" width="97.7109375" style="326" customWidth="1"/>
    <col min="11342" max="11535" width="9.28515625" style="326"/>
    <col min="11536" max="11536" width="1.28515625" style="326" customWidth="1"/>
    <col min="11537" max="11537" width="44.7109375" style="326" customWidth="1"/>
    <col min="11538" max="11538" width="47.28515625" style="326" customWidth="1"/>
    <col min="11539" max="11540" width="8.28515625" style="326" customWidth="1"/>
    <col min="11541" max="11541" width="5.42578125" style="326" customWidth="1"/>
    <col min="11542" max="11542" width="8.5703125" style="326" customWidth="1"/>
    <col min="11543" max="11543" width="13.7109375" style="326" customWidth="1"/>
    <col min="11544" max="11544" width="15.7109375" style="326" customWidth="1"/>
    <col min="11545" max="11545" width="14.7109375" style="326" customWidth="1"/>
    <col min="11546" max="11546" width="15" style="326" customWidth="1"/>
    <col min="11547" max="11548" width="14.28515625" style="326" customWidth="1"/>
    <col min="11549" max="11549" width="0" style="326" hidden="1" customWidth="1"/>
    <col min="11550" max="11550" width="18.7109375" style="326" customWidth="1"/>
    <col min="11551" max="11563" width="8" style="326" customWidth="1"/>
    <col min="11564" max="11567" width="9.28515625" style="326" customWidth="1"/>
    <col min="11568" max="11595" width="9.28515625" style="326"/>
    <col min="11596" max="11596" width="64" style="326" customWidth="1"/>
    <col min="11597" max="11597" width="97.7109375" style="326" customWidth="1"/>
    <col min="11598" max="11791" width="9.28515625" style="326"/>
    <col min="11792" max="11792" width="1.28515625" style="326" customWidth="1"/>
    <col min="11793" max="11793" width="44.7109375" style="326" customWidth="1"/>
    <col min="11794" max="11794" width="47.28515625" style="326" customWidth="1"/>
    <col min="11795" max="11796" width="8.28515625" style="326" customWidth="1"/>
    <col min="11797" max="11797" width="5.42578125" style="326" customWidth="1"/>
    <col min="11798" max="11798" width="8.5703125" style="326" customWidth="1"/>
    <col min="11799" max="11799" width="13.7109375" style="326" customWidth="1"/>
    <col min="11800" max="11800" width="15.7109375" style="326" customWidth="1"/>
    <col min="11801" max="11801" width="14.7109375" style="326" customWidth="1"/>
    <col min="11802" max="11802" width="15" style="326" customWidth="1"/>
    <col min="11803" max="11804" width="14.28515625" style="326" customWidth="1"/>
    <col min="11805" max="11805" width="0" style="326" hidden="1" customWidth="1"/>
    <col min="11806" max="11806" width="18.7109375" style="326" customWidth="1"/>
    <col min="11807" max="11819" width="8" style="326" customWidth="1"/>
    <col min="11820" max="11823" width="9.28515625" style="326" customWidth="1"/>
    <col min="11824" max="11851" width="9.28515625" style="326"/>
    <col min="11852" max="11852" width="64" style="326" customWidth="1"/>
    <col min="11853" max="11853" width="97.7109375" style="326" customWidth="1"/>
    <col min="11854" max="12047" width="9.28515625" style="326"/>
    <col min="12048" max="12048" width="1.28515625" style="326" customWidth="1"/>
    <col min="12049" max="12049" width="44.7109375" style="326" customWidth="1"/>
    <col min="12050" max="12050" width="47.28515625" style="326" customWidth="1"/>
    <col min="12051" max="12052" width="8.28515625" style="326" customWidth="1"/>
    <col min="12053" max="12053" width="5.42578125" style="326" customWidth="1"/>
    <col min="12054" max="12054" width="8.5703125" style="326" customWidth="1"/>
    <col min="12055" max="12055" width="13.7109375" style="326" customWidth="1"/>
    <col min="12056" max="12056" width="15.7109375" style="326" customWidth="1"/>
    <col min="12057" max="12057" width="14.7109375" style="326" customWidth="1"/>
    <col min="12058" max="12058" width="15" style="326" customWidth="1"/>
    <col min="12059" max="12060" width="14.28515625" style="326" customWidth="1"/>
    <col min="12061" max="12061" width="0" style="326" hidden="1" customWidth="1"/>
    <col min="12062" max="12062" width="18.7109375" style="326" customWidth="1"/>
    <col min="12063" max="12075" width="8" style="326" customWidth="1"/>
    <col min="12076" max="12079" width="9.28515625" style="326" customWidth="1"/>
    <col min="12080" max="12107" width="9.28515625" style="326"/>
    <col min="12108" max="12108" width="64" style="326" customWidth="1"/>
    <col min="12109" max="12109" width="97.7109375" style="326" customWidth="1"/>
    <col min="12110" max="12303" width="9.28515625" style="326"/>
    <col min="12304" max="12304" width="1.28515625" style="326" customWidth="1"/>
    <col min="12305" max="12305" width="44.7109375" style="326" customWidth="1"/>
    <col min="12306" max="12306" width="47.28515625" style="326" customWidth="1"/>
    <col min="12307" max="12308" width="8.28515625" style="326" customWidth="1"/>
    <col min="12309" max="12309" width="5.42578125" style="326" customWidth="1"/>
    <col min="12310" max="12310" width="8.5703125" style="326" customWidth="1"/>
    <col min="12311" max="12311" width="13.7109375" style="326" customWidth="1"/>
    <col min="12312" max="12312" width="15.7109375" style="326" customWidth="1"/>
    <col min="12313" max="12313" width="14.7109375" style="326" customWidth="1"/>
    <col min="12314" max="12314" width="15" style="326" customWidth="1"/>
    <col min="12315" max="12316" width="14.28515625" style="326" customWidth="1"/>
    <col min="12317" max="12317" width="0" style="326" hidden="1" customWidth="1"/>
    <col min="12318" max="12318" width="18.7109375" style="326" customWidth="1"/>
    <col min="12319" max="12331" width="8" style="326" customWidth="1"/>
    <col min="12332" max="12335" width="9.28515625" style="326" customWidth="1"/>
    <col min="12336" max="12363" width="9.28515625" style="326"/>
    <col min="12364" max="12364" width="64" style="326" customWidth="1"/>
    <col min="12365" max="12365" width="97.7109375" style="326" customWidth="1"/>
    <col min="12366" max="12559" width="9.28515625" style="326"/>
    <col min="12560" max="12560" width="1.28515625" style="326" customWidth="1"/>
    <col min="12561" max="12561" width="44.7109375" style="326" customWidth="1"/>
    <col min="12562" max="12562" width="47.28515625" style="326" customWidth="1"/>
    <col min="12563" max="12564" width="8.28515625" style="326" customWidth="1"/>
    <col min="12565" max="12565" width="5.42578125" style="326" customWidth="1"/>
    <col min="12566" max="12566" width="8.5703125" style="326" customWidth="1"/>
    <col min="12567" max="12567" width="13.7109375" style="326" customWidth="1"/>
    <col min="12568" max="12568" width="15.7109375" style="326" customWidth="1"/>
    <col min="12569" max="12569" width="14.7109375" style="326" customWidth="1"/>
    <col min="12570" max="12570" width="15" style="326" customWidth="1"/>
    <col min="12571" max="12572" width="14.28515625" style="326" customWidth="1"/>
    <col min="12573" max="12573" width="0" style="326" hidden="1" customWidth="1"/>
    <col min="12574" max="12574" width="18.7109375" style="326" customWidth="1"/>
    <col min="12575" max="12587" width="8" style="326" customWidth="1"/>
    <col min="12588" max="12591" width="9.28515625" style="326" customWidth="1"/>
    <col min="12592" max="12619" width="9.28515625" style="326"/>
    <col min="12620" max="12620" width="64" style="326" customWidth="1"/>
    <col min="12621" max="12621" width="97.7109375" style="326" customWidth="1"/>
    <col min="12622" max="12815" width="9.28515625" style="326"/>
    <col min="12816" max="12816" width="1.28515625" style="326" customWidth="1"/>
    <col min="12817" max="12817" width="44.7109375" style="326" customWidth="1"/>
    <col min="12818" max="12818" width="47.28515625" style="326" customWidth="1"/>
    <col min="12819" max="12820" width="8.28515625" style="326" customWidth="1"/>
    <col min="12821" max="12821" width="5.42578125" style="326" customWidth="1"/>
    <col min="12822" max="12822" width="8.5703125" style="326" customWidth="1"/>
    <col min="12823" max="12823" width="13.7109375" style="326" customWidth="1"/>
    <col min="12824" max="12824" width="15.7109375" style="326" customWidth="1"/>
    <col min="12825" max="12825" width="14.7109375" style="326" customWidth="1"/>
    <col min="12826" max="12826" width="15" style="326" customWidth="1"/>
    <col min="12827" max="12828" width="14.28515625" style="326" customWidth="1"/>
    <col min="12829" max="12829" width="0" style="326" hidden="1" customWidth="1"/>
    <col min="12830" max="12830" width="18.7109375" style="326" customWidth="1"/>
    <col min="12831" max="12843" width="8" style="326" customWidth="1"/>
    <col min="12844" max="12847" width="9.28515625" style="326" customWidth="1"/>
    <col min="12848" max="12875" width="9.28515625" style="326"/>
    <col min="12876" max="12876" width="64" style="326" customWidth="1"/>
    <col min="12877" max="12877" width="97.7109375" style="326" customWidth="1"/>
    <col min="12878" max="13071" width="9.28515625" style="326"/>
    <col min="13072" max="13072" width="1.28515625" style="326" customWidth="1"/>
    <col min="13073" max="13073" width="44.7109375" style="326" customWidth="1"/>
    <col min="13074" max="13074" width="47.28515625" style="326" customWidth="1"/>
    <col min="13075" max="13076" width="8.28515625" style="326" customWidth="1"/>
    <col min="13077" max="13077" width="5.42578125" style="326" customWidth="1"/>
    <col min="13078" max="13078" width="8.5703125" style="326" customWidth="1"/>
    <col min="13079" max="13079" width="13.7109375" style="326" customWidth="1"/>
    <col min="13080" max="13080" width="15.7109375" style="326" customWidth="1"/>
    <col min="13081" max="13081" width="14.7109375" style="326" customWidth="1"/>
    <col min="13082" max="13082" width="15" style="326" customWidth="1"/>
    <col min="13083" max="13084" width="14.28515625" style="326" customWidth="1"/>
    <col min="13085" max="13085" width="0" style="326" hidden="1" customWidth="1"/>
    <col min="13086" max="13086" width="18.7109375" style="326" customWidth="1"/>
    <col min="13087" max="13099" width="8" style="326" customWidth="1"/>
    <col min="13100" max="13103" width="9.28515625" style="326" customWidth="1"/>
    <col min="13104" max="13131" width="9.28515625" style="326"/>
    <col min="13132" max="13132" width="64" style="326" customWidth="1"/>
    <col min="13133" max="13133" width="97.7109375" style="326" customWidth="1"/>
    <col min="13134" max="13327" width="9.28515625" style="326"/>
    <col min="13328" max="13328" width="1.28515625" style="326" customWidth="1"/>
    <col min="13329" max="13329" width="44.7109375" style="326" customWidth="1"/>
    <col min="13330" max="13330" width="47.28515625" style="326" customWidth="1"/>
    <col min="13331" max="13332" width="8.28515625" style="326" customWidth="1"/>
    <col min="13333" max="13333" width="5.42578125" style="326" customWidth="1"/>
    <col min="13334" max="13334" width="8.5703125" style="326" customWidth="1"/>
    <col min="13335" max="13335" width="13.7109375" style="326" customWidth="1"/>
    <col min="13336" max="13336" width="15.7109375" style="326" customWidth="1"/>
    <col min="13337" max="13337" width="14.7109375" style="326" customWidth="1"/>
    <col min="13338" max="13338" width="15" style="326" customWidth="1"/>
    <col min="13339" max="13340" width="14.28515625" style="326" customWidth="1"/>
    <col min="13341" max="13341" width="0" style="326" hidden="1" customWidth="1"/>
    <col min="13342" max="13342" width="18.7109375" style="326" customWidth="1"/>
    <col min="13343" max="13355" width="8" style="326" customWidth="1"/>
    <col min="13356" max="13359" width="9.28515625" style="326" customWidth="1"/>
    <col min="13360" max="13387" width="9.28515625" style="326"/>
    <col min="13388" max="13388" width="64" style="326" customWidth="1"/>
    <col min="13389" max="13389" width="97.7109375" style="326" customWidth="1"/>
    <col min="13390" max="13583" width="9.28515625" style="326"/>
    <col min="13584" max="13584" width="1.28515625" style="326" customWidth="1"/>
    <col min="13585" max="13585" width="44.7109375" style="326" customWidth="1"/>
    <col min="13586" max="13586" width="47.28515625" style="326" customWidth="1"/>
    <col min="13587" max="13588" width="8.28515625" style="326" customWidth="1"/>
    <col min="13589" max="13589" width="5.42578125" style="326" customWidth="1"/>
    <col min="13590" max="13590" width="8.5703125" style="326" customWidth="1"/>
    <col min="13591" max="13591" width="13.7109375" style="326" customWidth="1"/>
    <col min="13592" max="13592" width="15.7109375" style="326" customWidth="1"/>
    <col min="13593" max="13593" width="14.7109375" style="326" customWidth="1"/>
    <col min="13594" max="13594" width="15" style="326" customWidth="1"/>
    <col min="13595" max="13596" width="14.28515625" style="326" customWidth="1"/>
    <col min="13597" max="13597" width="0" style="326" hidden="1" customWidth="1"/>
    <col min="13598" max="13598" width="18.7109375" style="326" customWidth="1"/>
    <col min="13599" max="13611" width="8" style="326" customWidth="1"/>
    <col min="13612" max="13615" width="9.28515625" style="326" customWidth="1"/>
    <col min="13616" max="13643" width="9.28515625" style="326"/>
    <col min="13644" max="13644" width="64" style="326" customWidth="1"/>
    <col min="13645" max="13645" width="97.7109375" style="326" customWidth="1"/>
    <col min="13646" max="13839" width="9.28515625" style="326"/>
    <col min="13840" max="13840" width="1.28515625" style="326" customWidth="1"/>
    <col min="13841" max="13841" width="44.7109375" style="326" customWidth="1"/>
    <col min="13842" max="13842" width="47.28515625" style="326" customWidth="1"/>
    <col min="13843" max="13844" width="8.28515625" style="326" customWidth="1"/>
    <col min="13845" max="13845" width="5.42578125" style="326" customWidth="1"/>
    <col min="13846" max="13846" width="8.5703125" style="326" customWidth="1"/>
    <col min="13847" max="13847" width="13.7109375" style="326" customWidth="1"/>
    <col min="13848" max="13848" width="15.7109375" style="326" customWidth="1"/>
    <col min="13849" max="13849" width="14.7109375" style="326" customWidth="1"/>
    <col min="13850" max="13850" width="15" style="326" customWidth="1"/>
    <col min="13851" max="13852" width="14.28515625" style="326" customWidth="1"/>
    <col min="13853" max="13853" width="0" style="326" hidden="1" customWidth="1"/>
    <col min="13854" max="13854" width="18.7109375" style="326" customWidth="1"/>
    <col min="13855" max="13867" width="8" style="326" customWidth="1"/>
    <col min="13868" max="13871" width="9.28515625" style="326" customWidth="1"/>
    <col min="13872" max="13899" width="9.28515625" style="326"/>
    <col min="13900" max="13900" width="64" style="326" customWidth="1"/>
    <col min="13901" max="13901" width="97.7109375" style="326" customWidth="1"/>
    <col min="13902" max="14095" width="9.28515625" style="326"/>
    <col min="14096" max="14096" width="1.28515625" style="326" customWidth="1"/>
    <col min="14097" max="14097" width="44.7109375" style="326" customWidth="1"/>
    <col min="14098" max="14098" width="47.28515625" style="326" customWidth="1"/>
    <col min="14099" max="14100" width="8.28515625" style="326" customWidth="1"/>
    <col min="14101" max="14101" width="5.42578125" style="326" customWidth="1"/>
    <col min="14102" max="14102" width="8.5703125" style="326" customWidth="1"/>
    <col min="14103" max="14103" width="13.7109375" style="326" customWidth="1"/>
    <col min="14104" max="14104" width="15.7109375" style="326" customWidth="1"/>
    <col min="14105" max="14105" width="14.7109375" style="326" customWidth="1"/>
    <col min="14106" max="14106" width="15" style="326" customWidth="1"/>
    <col min="14107" max="14108" width="14.28515625" style="326" customWidth="1"/>
    <col min="14109" max="14109" width="0" style="326" hidden="1" customWidth="1"/>
    <col min="14110" max="14110" width="18.7109375" style="326" customWidth="1"/>
    <col min="14111" max="14123" width="8" style="326" customWidth="1"/>
    <col min="14124" max="14127" width="9.28515625" style="326" customWidth="1"/>
    <col min="14128" max="14155" width="9.28515625" style="326"/>
    <col min="14156" max="14156" width="64" style="326" customWidth="1"/>
    <col min="14157" max="14157" width="97.7109375" style="326" customWidth="1"/>
    <col min="14158" max="14351" width="9.28515625" style="326"/>
    <col min="14352" max="14352" width="1.28515625" style="326" customWidth="1"/>
    <col min="14353" max="14353" width="44.7109375" style="326" customWidth="1"/>
    <col min="14354" max="14354" width="47.28515625" style="326" customWidth="1"/>
    <col min="14355" max="14356" width="8.28515625" style="326" customWidth="1"/>
    <col min="14357" max="14357" width="5.42578125" style="326" customWidth="1"/>
    <col min="14358" max="14358" width="8.5703125" style="326" customWidth="1"/>
    <col min="14359" max="14359" width="13.7109375" style="326" customWidth="1"/>
    <col min="14360" max="14360" width="15.7109375" style="326" customWidth="1"/>
    <col min="14361" max="14361" width="14.7109375" style="326" customWidth="1"/>
    <col min="14362" max="14362" width="15" style="326" customWidth="1"/>
    <col min="14363" max="14364" width="14.28515625" style="326" customWidth="1"/>
    <col min="14365" max="14365" width="0" style="326" hidden="1" customWidth="1"/>
    <col min="14366" max="14366" width="18.7109375" style="326" customWidth="1"/>
    <col min="14367" max="14379" width="8" style="326" customWidth="1"/>
    <col min="14380" max="14383" width="9.28515625" style="326" customWidth="1"/>
    <col min="14384" max="14411" width="9.28515625" style="326"/>
    <col min="14412" max="14412" width="64" style="326" customWidth="1"/>
    <col min="14413" max="14413" width="97.7109375" style="326" customWidth="1"/>
    <col min="14414" max="14607" width="9.28515625" style="326"/>
    <col min="14608" max="14608" width="1.28515625" style="326" customWidth="1"/>
    <col min="14609" max="14609" width="44.7109375" style="326" customWidth="1"/>
    <col min="14610" max="14610" width="47.28515625" style="326" customWidth="1"/>
    <col min="14611" max="14612" width="8.28515625" style="326" customWidth="1"/>
    <col min="14613" max="14613" width="5.42578125" style="326" customWidth="1"/>
    <col min="14614" max="14614" width="8.5703125" style="326" customWidth="1"/>
    <col min="14615" max="14615" width="13.7109375" style="326" customWidth="1"/>
    <col min="14616" max="14616" width="15.7109375" style="326" customWidth="1"/>
    <col min="14617" max="14617" width="14.7109375" style="326" customWidth="1"/>
    <col min="14618" max="14618" width="15" style="326" customWidth="1"/>
    <col min="14619" max="14620" width="14.28515625" style="326" customWidth="1"/>
    <col min="14621" max="14621" width="0" style="326" hidden="1" customWidth="1"/>
    <col min="14622" max="14622" width="18.7109375" style="326" customWidth="1"/>
    <col min="14623" max="14635" width="8" style="326" customWidth="1"/>
    <col min="14636" max="14639" width="9.28515625" style="326" customWidth="1"/>
    <col min="14640" max="14667" width="9.28515625" style="326"/>
    <col min="14668" max="14668" width="64" style="326" customWidth="1"/>
    <col min="14669" max="14669" width="97.7109375" style="326" customWidth="1"/>
    <col min="14670" max="14863" width="9.28515625" style="326"/>
    <col min="14864" max="14864" width="1.28515625" style="326" customWidth="1"/>
    <col min="14865" max="14865" width="44.7109375" style="326" customWidth="1"/>
    <col min="14866" max="14866" width="47.28515625" style="326" customWidth="1"/>
    <col min="14867" max="14868" width="8.28515625" style="326" customWidth="1"/>
    <col min="14869" max="14869" width="5.42578125" style="326" customWidth="1"/>
    <col min="14870" max="14870" width="8.5703125" style="326" customWidth="1"/>
    <col min="14871" max="14871" width="13.7109375" style="326" customWidth="1"/>
    <col min="14872" max="14872" width="15.7109375" style="326" customWidth="1"/>
    <col min="14873" max="14873" width="14.7109375" style="326" customWidth="1"/>
    <col min="14874" max="14874" width="15" style="326" customWidth="1"/>
    <col min="14875" max="14876" width="14.28515625" style="326" customWidth="1"/>
    <col min="14877" max="14877" width="0" style="326" hidden="1" customWidth="1"/>
    <col min="14878" max="14878" width="18.7109375" style="326" customWidth="1"/>
    <col min="14879" max="14891" width="8" style="326" customWidth="1"/>
    <col min="14892" max="14895" width="9.28515625" style="326" customWidth="1"/>
    <col min="14896" max="14923" width="9.28515625" style="326"/>
    <col min="14924" max="14924" width="64" style="326" customWidth="1"/>
    <col min="14925" max="14925" width="97.7109375" style="326" customWidth="1"/>
    <col min="14926" max="15119" width="9.28515625" style="326"/>
    <col min="15120" max="15120" width="1.28515625" style="326" customWidth="1"/>
    <col min="15121" max="15121" width="44.7109375" style="326" customWidth="1"/>
    <col min="15122" max="15122" width="47.28515625" style="326" customWidth="1"/>
    <col min="15123" max="15124" width="8.28515625" style="326" customWidth="1"/>
    <col min="15125" max="15125" width="5.42578125" style="326" customWidth="1"/>
    <col min="15126" max="15126" width="8.5703125" style="326" customWidth="1"/>
    <col min="15127" max="15127" width="13.7109375" style="326" customWidth="1"/>
    <col min="15128" max="15128" width="15.7109375" style="326" customWidth="1"/>
    <col min="15129" max="15129" width="14.7109375" style="326" customWidth="1"/>
    <col min="15130" max="15130" width="15" style="326" customWidth="1"/>
    <col min="15131" max="15132" width="14.28515625" style="326" customWidth="1"/>
    <col min="15133" max="15133" width="0" style="326" hidden="1" customWidth="1"/>
    <col min="15134" max="15134" width="18.7109375" style="326" customWidth="1"/>
    <col min="15135" max="15147" width="8" style="326" customWidth="1"/>
    <col min="15148" max="15151" width="9.28515625" style="326" customWidth="1"/>
    <col min="15152" max="15179" width="9.28515625" style="326"/>
    <col min="15180" max="15180" width="64" style="326" customWidth="1"/>
    <col min="15181" max="15181" width="97.7109375" style="326" customWidth="1"/>
    <col min="15182" max="15375" width="9.28515625" style="326"/>
    <col min="15376" max="15376" width="1.28515625" style="326" customWidth="1"/>
    <col min="15377" max="15377" width="44.7109375" style="326" customWidth="1"/>
    <col min="15378" max="15378" width="47.28515625" style="326" customWidth="1"/>
    <col min="15379" max="15380" width="8.28515625" style="326" customWidth="1"/>
    <col min="15381" max="15381" width="5.42578125" style="326" customWidth="1"/>
    <col min="15382" max="15382" width="8.5703125" style="326" customWidth="1"/>
    <col min="15383" max="15383" width="13.7109375" style="326" customWidth="1"/>
    <col min="15384" max="15384" width="15.7109375" style="326" customWidth="1"/>
    <col min="15385" max="15385" width="14.7109375" style="326" customWidth="1"/>
    <col min="15386" max="15386" width="15" style="326" customWidth="1"/>
    <col min="15387" max="15388" width="14.28515625" style="326" customWidth="1"/>
    <col min="15389" max="15389" width="0" style="326" hidden="1" customWidth="1"/>
    <col min="15390" max="15390" width="18.7109375" style="326" customWidth="1"/>
    <col min="15391" max="15403" width="8" style="326" customWidth="1"/>
    <col min="15404" max="15407" width="9.28515625" style="326" customWidth="1"/>
    <col min="15408" max="15435" width="9.28515625" style="326"/>
    <col min="15436" max="15436" width="64" style="326" customWidth="1"/>
    <col min="15437" max="15437" width="97.7109375" style="326" customWidth="1"/>
    <col min="15438" max="15631" width="9.28515625" style="326"/>
    <col min="15632" max="15632" width="1.28515625" style="326" customWidth="1"/>
    <col min="15633" max="15633" width="44.7109375" style="326" customWidth="1"/>
    <col min="15634" max="15634" width="47.28515625" style="326" customWidth="1"/>
    <col min="15635" max="15636" width="8.28515625" style="326" customWidth="1"/>
    <col min="15637" max="15637" width="5.42578125" style="326" customWidth="1"/>
    <col min="15638" max="15638" width="8.5703125" style="326" customWidth="1"/>
    <col min="15639" max="15639" width="13.7109375" style="326" customWidth="1"/>
    <col min="15640" max="15640" width="15.7109375" style="326" customWidth="1"/>
    <col min="15641" max="15641" width="14.7109375" style="326" customWidth="1"/>
    <col min="15642" max="15642" width="15" style="326" customWidth="1"/>
    <col min="15643" max="15644" width="14.28515625" style="326" customWidth="1"/>
    <col min="15645" max="15645" width="0" style="326" hidden="1" customWidth="1"/>
    <col min="15646" max="15646" width="18.7109375" style="326" customWidth="1"/>
    <col min="15647" max="15659" width="8" style="326" customWidth="1"/>
    <col min="15660" max="15663" width="9.28515625" style="326" customWidth="1"/>
    <col min="15664" max="15691" width="9.28515625" style="326"/>
    <col min="15692" max="15692" width="64" style="326" customWidth="1"/>
    <col min="15693" max="15693" width="97.7109375" style="326" customWidth="1"/>
    <col min="15694" max="15887" width="9.28515625" style="326"/>
    <col min="15888" max="15888" width="1.28515625" style="326" customWidth="1"/>
    <col min="15889" max="15889" width="44.7109375" style="326" customWidth="1"/>
    <col min="15890" max="15890" width="47.28515625" style="326" customWidth="1"/>
    <col min="15891" max="15892" width="8.28515625" style="326" customWidth="1"/>
    <col min="15893" max="15893" width="5.42578125" style="326" customWidth="1"/>
    <col min="15894" max="15894" width="8.5703125" style="326" customWidth="1"/>
    <col min="15895" max="15895" width="13.7109375" style="326" customWidth="1"/>
    <col min="15896" max="15896" width="15.7109375" style="326" customWidth="1"/>
    <col min="15897" max="15897" width="14.7109375" style="326" customWidth="1"/>
    <col min="15898" max="15898" width="15" style="326" customWidth="1"/>
    <col min="15899" max="15900" width="14.28515625" style="326" customWidth="1"/>
    <col min="15901" max="15901" width="0" style="326" hidden="1" customWidth="1"/>
    <col min="15902" max="15902" width="18.7109375" style="326" customWidth="1"/>
    <col min="15903" max="15915" width="8" style="326" customWidth="1"/>
    <col min="15916" max="15919" width="9.28515625" style="326" customWidth="1"/>
    <col min="15920" max="15947" width="9.28515625" style="326"/>
    <col min="15948" max="15948" width="64" style="326" customWidth="1"/>
    <col min="15949" max="15949" width="97.7109375" style="326" customWidth="1"/>
    <col min="15950" max="16143" width="9.28515625" style="326"/>
    <col min="16144" max="16144" width="1.28515625" style="326" customWidth="1"/>
    <col min="16145" max="16145" width="44.7109375" style="326" customWidth="1"/>
    <col min="16146" max="16146" width="47.28515625" style="326" customWidth="1"/>
    <col min="16147" max="16148" width="8.28515625" style="326" customWidth="1"/>
    <col min="16149" max="16149" width="5.42578125" style="326" customWidth="1"/>
    <col min="16150" max="16150" width="8.5703125" style="326" customWidth="1"/>
    <col min="16151" max="16151" width="13.7109375" style="326" customWidth="1"/>
    <col min="16152" max="16152" width="15.7109375" style="326" customWidth="1"/>
    <col min="16153" max="16153" width="14.7109375" style="326" customWidth="1"/>
    <col min="16154" max="16154" width="15" style="326" customWidth="1"/>
    <col min="16155" max="16156" width="14.28515625" style="326" customWidth="1"/>
    <col min="16157" max="16157" width="0" style="326" hidden="1" customWidth="1"/>
    <col min="16158" max="16158" width="18.7109375" style="326" customWidth="1"/>
    <col min="16159" max="16171" width="8" style="326" customWidth="1"/>
    <col min="16172" max="16175" width="9.28515625" style="326" customWidth="1"/>
    <col min="16176" max="16203" width="9.28515625" style="326"/>
    <col min="16204" max="16204" width="64" style="326" customWidth="1"/>
    <col min="16205" max="16205" width="97.7109375" style="326" customWidth="1"/>
    <col min="16206" max="16384" width="9.28515625" style="326"/>
  </cols>
  <sheetData>
    <row r="1" spans="1:77" ht="4.5" customHeight="1" thickBot="1" x14ac:dyDescent="0.3">
      <c r="A1" s="322"/>
      <c r="B1" s="323"/>
      <c r="C1" s="323"/>
      <c r="D1" s="323"/>
      <c r="E1" s="376"/>
      <c r="F1" s="376"/>
      <c r="G1" s="376"/>
      <c r="H1" s="376"/>
      <c r="I1" s="376"/>
      <c r="J1" s="376"/>
      <c r="K1" s="376"/>
      <c r="L1" s="376"/>
      <c r="M1" s="376"/>
      <c r="N1" s="376"/>
      <c r="O1" s="376"/>
      <c r="P1" s="376"/>
      <c r="Q1" s="376"/>
      <c r="R1" s="376"/>
      <c r="S1" s="376"/>
      <c r="T1" s="376"/>
      <c r="U1" s="323"/>
      <c r="V1" s="324"/>
      <c r="W1" s="324"/>
      <c r="X1" s="324"/>
      <c r="Y1" s="324"/>
      <c r="Z1" s="324"/>
      <c r="AA1" s="324"/>
      <c r="AB1" s="324"/>
      <c r="AC1" s="325"/>
      <c r="BX1" s="327" t="s">
        <v>186</v>
      </c>
      <c r="BY1" s="328" t="s">
        <v>187</v>
      </c>
    </row>
    <row r="2" spans="1:77" ht="32.25" customHeight="1" x14ac:dyDescent="0.25">
      <c r="A2" s="329"/>
      <c r="B2" s="434" t="s">
        <v>461</v>
      </c>
      <c r="C2" s="434"/>
      <c r="D2" s="434"/>
      <c r="E2" s="434"/>
      <c r="F2" s="434"/>
      <c r="G2" s="434"/>
      <c r="H2" s="434"/>
      <c r="I2" s="434"/>
      <c r="J2" s="434"/>
      <c r="K2" s="434"/>
      <c r="L2" s="434"/>
      <c r="M2" s="434"/>
      <c r="N2" s="434"/>
      <c r="O2" s="434"/>
      <c r="P2" s="434"/>
      <c r="Q2" s="434"/>
      <c r="R2" s="434"/>
      <c r="S2" s="435"/>
      <c r="T2" s="435"/>
      <c r="U2" s="435"/>
      <c r="V2" s="435"/>
      <c r="W2" s="435"/>
      <c r="X2" s="435"/>
      <c r="Y2" s="435"/>
      <c r="Z2" s="435"/>
      <c r="AA2" s="435"/>
      <c r="AB2" s="436"/>
      <c r="AC2" s="330"/>
      <c r="BX2" s="331"/>
      <c r="BY2" s="332"/>
    </row>
    <row r="3" spans="1:77" ht="9" customHeight="1" x14ac:dyDescent="0.25">
      <c r="A3" s="329"/>
      <c r="B3" s="333"/>
      <c r="C3" s="333"/>
      <c r="D3" s="333"/>
      <c r="E3" s="377"/>
      <c r="F3" s="377"/>
      <c r="G3" s="377"/>
      <c r="H3" s="377"/>
      <c r="I3" s="377"/>
      <c r="J3" s="377"/>
      <c r="K3" s="377"/>
      <c r="L3" s="377"/>
      <c r="M3" s="377"/>
      <c r="N3" s="377"/>
      <c r="O3" s="377"/>
      <c r="P3" s="377"/>
      <c r="Q3" s="377"/>
      <c r="R3" s="377"/>
      <c r="S3" s="377"/>
      <c r="T3" s="377"/>
      <c r="U3" s="333"/>
      <c r="V3" s="334"/>
      <c r="W3" s="334"/>
      <c r="X3" s="334"/>
      <c r="Y3" s="334"/>
      <c r="Z3" s="334"/>
      <c r="AA3" s="334"/>
      <c r="AB3" s="334"/>
      <c r="AC3" s="335"/>
      <c r="BX3" s="331"/>
      <c r="BY3" s="332"/>
    </row>
    <row r="4" spans="1:77" ht="25.5" customHeight="1" x14ac:dyDescent="0.25">
      <c r="A4" s="329"/>
      <c r="B4" s="437" t="s">
        <v>359</v>
      </c>
      <c r="C4" s="437"/>
      <c r="D4" s="437"/>
      <c r="E4" s="437"/>
      <c r="F4" s="437"/>
      <c r="G4" s="437"/>
      <c r="H4" s="437"/>
      <c r="I4" s="437"/>
      <c r="J4" s="437"/>
      <c r="K4" s="437"/>
      <c r="L4" s="437"/>
      <c r="M4" s="437"/>
      <c r="N4" s="437"/>
      <c r="O4" s="437"/>
      <c r="P4" s="437"/>
      <c r="Q4" s="437"/>
      <c r="R4" s="437"/>
      <c r="S4" s="437"/>
      <c r="T4" s="437"/>
      <c r="U4" s="437"/>
      <c r="V4" s="437"/>
      <c r="W4" s="437"/>
      <c r="X4" s="437"/>
      <c r="Y4" s="437"/>
      <c r="Z4" s="437"/>
      <c r="AA4" s="437"/>
      <c r="AB4" s="438"/>
      <c r="AC4" s="330"/>
      <c r="BX4" s="336" t="s">
        <v>190</v>
      </c>
      <c r="BY4" s="337" t="s">
        <v>191</v>
      </c>
    </row>
    <row r="5" spans="1:77" ht="11.25" customHeight="1" x14ac:dyDescent="0.25">
      <c r="A5" s="329"/>
      <c r="B5" s="333"/>
      <c r="C5" s="333"/>
      <c r="D5" s="333"/>
      <c r="E5" s="377"/>
      <c r="F5" s="377"/>
      <c r="G5" s="377"/>
      <c r="H5" s="377"/>
      <c r="I5" s="377"/>
      <c r="J5" s="377"/>
      <c r="K5" s="377"/>
      <c r="L5" s="377"/>
      <c r="M5" s="377"/>
      <c r="N5" s="377"/>
      <c r="O5" s="377"/>
      <c r="P5" s="377"/>
      <c r="Q5" s="377"/>
      <c r="R5" s="377"/>
      <c r="S5" s="54"/>
      <c r="T5" s="377"/>
      <c r="U5" s="333"/>
      <c r="V5" s="333"/>
      <c r="W5" s="333"/>
      <c r="X5" s="333"/>
      <c r="Y5" s="334"/>
      <c r="Z5" s="334"/>
      <c r="AA5" s="334"/>
      <c r="AB5" s="334"/>
      <c r="AC5" s="335"/>
      <c r="BX5" s="339" t="s">
        <v>198</v>
      </c>
      <c r="BY5" s="340" t="s">
        <v>199</v>
      </c>
    </row>
    <row r="6" spans="1:77" ht="9" hidden="1" customHeight="1" x14ac:dyDescent="0.25">
      <c r="A6" s="329"/>
      <c r="B6" s="338"/>
      <c r="C6" s="338"/>
      <c r="D6" s="338"/>
      <c r="E6" s="54"/>
      <c r="F6" s="54"/>
      <c r="G6" s="54"/>
      <c r="H6" s="54"/>
      <c r="I6" s="54"/>
      <c r="J6" s="54"/>
      <c r="K6" s="54"/>
      <c r="L6" s="54"/>
      <c r="M6" s="54"/>
      <c r="N6" s="54"/>
      <c r="O6" s="54"/>
      <c r="P6" s="54"/>
      <c r="Q6" s="54"/>
      <c r="R6" s="54"/>
      <c r="S6" s="54"/>
      <c r="T6" s="54"/>
      <c r="U6" s="338"/>
      <c r="V6" s="338"/>
      <c r="W6" s="338"/>
      <c r="X6" s="338"/>
      <c r="Y6" s="338"/>
      <c r="Z6" s="338"/>
      <c r="AA6" s="338"/>
      <c r="AB6" s="338"/>
      <c r="AC6" s="335"/>
      <c r="BX6" s="339"/>
      <c r="BY6" s="340"/>
    </row>
    <row r="7" spans="1:77" ht="22.5" customHeight="1" x14ac:dyDescent="0.25">
      <c r="A7" s="329"/>
      <c r="B7" s="454" t="s">
        <v>462</v>
      </c>
      <c r="C7" s="455"/>
      <c r="D7" s="456"/>
      <c r="E7" s="439" t="s">
        <v>319</v>
      </c>
      <c r="F7" s="439"/>
      <c r="G7" s="439"/>
      <c r="H7" s="439"/>
      <c r="I7" s="439"/>
      <c r="J7" s="439"/>
      <c r="K7" s="439"/>
      <c r="L7" s="439"/>
      <c r="M7" s="439"/>
      <c r="N7" s="439"/>
      <c r="O7" s="439"/>
      <c r="P7" s="439"/>
      <c r="Q7" s="439"/>
      <c r="R7" s="439"/>
      <c r="S7" s="440" t="s">
        <v>264</v>
      </c>
      <c r="T7" s="440" t="s">
        <v>265</v>
      </c>
      <c r="U7" s="443" t="s">
        <v>266</v>
      </c>
      <c r="V7" s="446" t="s">
        <v>267</v>
      </c>
      <c r="W7" s="415" t="s">
        <v>268</v>
      </c>
      <c r="X7" s="415"/>
      <c r="Y7" s="415"/>
      <c r="Z7" s="415"/>
      <c r="AA7" s="415"/>
      <c r="AB7" s="449" t="s">
        <v>269</v>
      </c>
      <c r="AC7" s="335"/>
      <c r="BX7" s="339" t="s">
        <v>201</v>
      </c>
      <c r="BY7" s="340" t="s">
        <v>202</v>
      </c>
    </row>
    <row r="8" spans="1:77" ht="12" customHeight="1" x14ac:dyDescent="0.25">
      <c r="A8" s="329"/>
      <c r="B8" s="457"/>
      <c r="C8" s="458"/>
      <c r="D8" s="459"/>
      <c r="E8" s="450" t="s">
        <v>320</v>
      </c>
      <c r="F8" s="451"/>
      <c r="G8" s="451"/>
      <c r="H8" s="451"/>
      <c r="I8" s="451"/>
      <c r="J8" s="451"/>
      <c r="K8" s="452"/>
      <c r="L8" s="453" t="s">
        <v>321</v>
      </c>
      <c r="M8" s="453"/>
      <c r="N8" s="453"/>
      <c r="O8" s="453"/>
      <c r="P8" s="453"/>
      <c r="Q8" s="453"/>
      <c r="R8" s="453"/>
      <c r="S8" s="441"/>
      <c r="T8" s="441"/>
      <c r="U8" s="444"/>
      <c r="V8" s="447"/>
      <c r="W8" s="341">
        <v>1</v>
      </c>
      <c r="X8" s="341">
        <v>2</v>
      </c>
      <c r="Y8" s="341">
        <v>3</v>
      </c>
      <c r="Z8" s="341">
        <v>4</v>
      </c>
      <c r="AA8" s="341">
        <v>5</v>
      </c>
      <c r="AB8" s="449"/>
      <c r="AC8" s="335"/>
      <c r="BX8" s="339" t="s">
        <v>203</v>
      </c>
      <c r="BY8" s="340" t="s">
        <v>204</v>
      </c>
    </row>
    <row r="9" spans="1:77" ht="18" customHeight="1" x14ac:dyDescent="0.25">
      <c r="A9" s="329"/>
      <c r="B9" s="460"/>
      <c r="C9" s="461"/>
      <c r="D9" s="462"/>
      <c r="E9" s="408" t="s">
        <v>26</v>
      </c>
      <c r="F9" s="408"/>
      <c r="G9" s="408"/>
      <c r="H9" s="408" t="s">
        <v>27</v>
      </c>
      <c r="I9" s="408"/>
      <c r="J9" s="408"/>
      <c r="K9" s="409" t="s">
        <v>322</v>
      </c>
      <c r="L9" s="408" t="s">
        <v>28</v>
      </c>
      <c r="M9" s="408"/>
      <c r="N9" s="408"/>
      <c r="O9" s="408" t="s">
        <v>29</v>
      </c>
      <c r="P9" s="408"/>
      <c r="Q9" s="408"/>
      <c r="R9" s="409" t="s">
        <v>322</v>
      </c>
      <c r="S9" s="441"/>
      <c r="T9" s="441"/>
      <c r="U9" s="444"/>
      <c r="V9" s="447"/>
      <c r="W9" s="342" t="s">
        <v>232</v>
      </c>
      <c r="X9" s="342" t="s">
        <v>233</v>
      </c>
      <c r="Y9" s="343" t="s">
        <v>234</v>
      </c>
      <c r="Z9" s="343" t="s">
        <v>270</v>
      </c>
      <c r="AA9" s="343" t="s">
        <v>271</v>
      </c>
      <c r="AB9" s="449"/>
      <c r="AC9" s="335"/>
      <c r="BX9" s="339" t="s">
        <v>207</v>
      </c>
      <c r="BY9" s="340" t="s">
        <v>208</v>
      </c>
    </row>
    <row r="10" spans="1:77" ht="40.5" customHeight="1" x14ac:dyDescent="0.25">
      <c r="A10" s="329"/>
      <c r="B10" s="344" t="s">
        <v>356</v>
      </c>
      <c r="C10" s="345" t="s">
        <v>357</v>
      </c>
      <c r="D10" s="346" t="s">
        <v>326</v>
      </c>
      <c r="E10" s="378" t="s">
        <v>330</v>
      </c>
      <c r="F10" s="378" t="s">
        <v>331</v>
      </c>
      <c r="G10" s="378" t="s">
        <v>332</v>
      </c>
      <c r="H10" s="378" t="s">
        <v>330</v>
      </c>
      <c r="I10" s="378" t="s">
        <v>331</v>
      </c>
      <c r="J10" s="378" t="s">
        <v>332</v>
      </c>
      <c r="K10" s="410"/>
      <c r="L10" s="378" t="s">
        <v>330</v>
      </c>
      <c r="M10" s="378" t="s">
        <v>331</v>
      </c>
      <c r="N10" s="378" t="s">
        <v>332</v>
      </c>
      <c r="O10" s="378" t="s">
        <v>330</v>
      </c>
      <c r="P10" s="378" t="s">
        <v>331</v>
      </c>
      <c r="Q10" s="378" t="s">
        <v>332</v>
      </c>
      <c r="R10" s="410"/>
      <c r="S10" s="442"/>
      <c r="T10" s="442"/>
      <c r="U10" s="445"/>
      <c r="V10" s="448"/>
      <c r="W10" s="347" t="s">
        <v>56</v>
      </c>
      <c r="X10" s="347" t="s">
        <v>57</v>
      </c>
      <c r="Y10" s="347" t="s">
        <v>243</v>
      </c>
      <c r="Z10" s="347" t="s">
        <v>244</v>
      </c>
      <c r="AA10" s="347" t="s">
        <v>245</v>
      </c>
      <c r="AB10" s="449"/>
      <c r="AC10" s="335"/>
      <c r="BX10" s="339" t="s">
        <v>215</v>
      </c>
      <c r="BY10" s="340" t="s">
        <v>216</v>
      </c>
    </row>
    <row r="11" spans="1:77" s="356" customFormat="1" ht="208.15" customHeight="1" x14ac:dyDescent="0.25">
      <c r="A11" s="348"/>
      <c r="B11" s="278" t="s">
        <v>379</v>
      </c>
      <c r="C11" s="278" t="s">
        <v>380</v>
      </c>
      <c r="D11" s="403" t="s">
        <v>453</v>
      </c>
      <c r="E11" s="379" t="s">
        <v>50</v>
      </c>
      <c r="F11" s="379"/>
      <c r="G11" s="379"/>
      <c r="H11" s="379"/>
      <c r="I11" s="379"/>
      <c r="J11" s="379" t="s">
        <v>50</v>
      </c>
      <c r="K11" s="380">
        <f>IF(E11="x",5,0)+IF(F11="x",3,0)+IF(G11="x",1,0)+IF(H11="x",5,0)+IF(I11="x",3,0)+IF(J11="x",1,0)</f>
        <v>6</v>
      </c>
      <c r="L11" s="381"/>
      <c r="M11" s="381"/>
      <c r="N11" s="381"/>
      <c r="O11" s="381"/>
      <c r="P11" s="381"/>
      <c r="Q11" s="381"/>
      <c r="R11" s="382">
        <f>IF(L11="x",5,0)+IF(M11="x",3,0)+IF(N11="x",1,0)+IF(O11="x",1,0)+IF(P11="x",3,0)+IF(Q11="x",5,0)</f>
        <v>0</v>
      </c>
      <c r="S11" s="383">
        <f>K11+R11</f>
        <v>6</v>
      </c>
      <c r="T11" s="384">
        <f>K11+R11</f>
        <v>6</v>
      </c>
      <c r="U11" s="349">
        <f>V11/100</f>
        <v>1</v>
      </c>
      <c r="V11" s="350">
        <v>100</v>
      </c>
      <c r="W11" s="351" t="str">
        <f t="shared" ref="W11:W34" si="0">IF($U11&lt;=0.2,IF($U11&gt;=0,"x",""),"")</f>
        <v/>
      </c>
      <c r="X11" s="351" t="str">
        <f>IF(U11&lt;=0.5,IF(U11&gt;=0.21,"x",""),"")</f>
        <v/>
      </c>
      <c r="Y11" s="351" t="str">
        <f>IF(U11&lt;=0.7,IF(U11&gt;=0.51,"x",""),"")</f>
        <v/>
      </c>
      <c r="Z11" s="351" t="str">
        <f>IF(U11&lt;=0.9,IF(U11&gt;=0.71,"x",""),"")</f>
        <v/>
      </c>
      <c r="AA11" s="351" t="str">
        <f t="shared" ref="AA11:AA16" si="1">IF(U11&lt;=1,IF(U11&gt;0.9,"x",""),"")</f>
        <v>x</v>
      </c>
      <c r="AB11" s="352"/>
      <c r="AC11" s="353"/>
      <c r="AD11" s="354"/>
      <c r="AE11" s="354"/>
      <c r="AF11" s="354"/>
      <c r="AG11" s="354"/>
      <c r="AH11" s="354"/>
      <c r="AI11" s="354"/>
      <c r="AJ11" s="354"/>
      <c r="AK11" s="354"/>
      <c r="AL11" s="354"/>
      <c r="AM11" s="354"/>
      <c r="AN11" s="354"/>
      <c r="AO11" s="354"/>
      <c r="AP11" s="354"/>
      <c r="AQ11" s="354"/>
      <c r="AR11" s="354"/>
      <c r="AS11" s="354"/>
      <c r="AT11" s="354"/>
      <c r="AU11" s="354"/>
      <c r="AV11" s="354"/>
      <c r="AW11" s="354"/>
      <c r="AX11" s="354"/>
      <c r="AY11" s="354"/>
      <c r="AZ11" s="354"/>
      <c r="BA11" s="354"/>
      <c r="BB11" s="354"/>
      <c r="BC11" s="355"/>
      <c r="BX11" s="357" t="s">
        <v>217</v>
      </c>
      <c r="BY11" s="358" t="s">
        <v>218</v>
      </c>
    </row>
    <row r="12" spans="1:77" s="356" customFormat="1" ht="131.44999999999999" customHeight="1" x14ac:dyDescent="0.25">
      <c r="A12" s="348"/>
      <c r="B12" s="405" t="s">
        <v>455</v>
      </c>
      <c r="C12" s="406" t="s">
        <v>457</v>
      </c>
      <c r="D12" s="407" t="s">
        <v>471</v>
      </c>
      <c r="E12" s="385" t="s">
        <v>50</v>
      </c>
      <c r="F12" s="381"/>
      <c r="G12" s="381"/>
      <c r="H12" s="381" t="s">
        <v>50</v>
      </c>
      <c r="I12" s="381"/>
      <c r="J12" s="381"/>
      <c r="K12" s="382">
        <f>IF(E12="x",5,0)+IF(F12="x",3,0)+IF(G12="x",1,0)+IF(H12="x",5,0)+IF(I12="x",3,0)+IF(J12="x",1,0)</f>
        <v>10</v>
      </c>
      <c r="L12" s="381" t="s">
        <v>50</v>
      </c>
      <c r="M12" s="381"/>
      <c r="N12" s="381"/>
      <c r="O12" s="381"/>
      <c r="P12" s="381"/>
      <c r="Q12" s="381" t="s">
        <v>50</v>
      </c>
      <c r="R12" s="382">
        <f>IF(L12="x",5,0)+IF(M12="x",3,0)+IF(N12="x",1,0)+IF(O12="x",1,0)+IF(P12="x",3,0)+IF(Q12="x",5,0)</f>
        <v>10</v>
      </c>
      <c r="S12" s="383">
        <f>K12+R12</f>
        <v>20</v>
      </c>
      <c r="T12" s="384">
        <f t="shared" ref="T12:T34" si="2">K12+R12</f>
        <v>20</v>
      </c>
      <c r="U12" s="349">
        <f>V12/100</f>
        <v>1</v>
      </c>
      <c r="V12" s="350">
        <v>100</v>
      </c>
      <c r="W12" s="351" t="str">
        <f t="shared" si="0"/>
        <v/>
      </c>
      <c r="X12" s="351" t="str">
        <f>IF(U12&lt;=0.5,IF(U12&gt;=0.21,"x",""),"")</f>
        <v/>
      </c>
      <c r="Y12" s="351" t="str">
        <f>IF(U12&lt;=0.7,IF(U12&gt;=0.51,"x",""),"")</f>
        <v/>
      </c>
      <c r="Z12" s="351" t="str">
        <f>IF(U12&lt;=0.9,IF(U12&gt;=0.71,"x",""),"")</f>
        <v/>
      </c>
      <c r="AA12" s="351" t="str">
        <f t="shared" si="1"/>
        <v>x</v>
      </c>
      <c r="AB12" s="352"/>
      <c r="AC12" s="353"/>
      <c r="AD12" s="354"/>
      <c r="AE12" s="354"/>
      <c r="AF12" s="354"/>
      <c r="AG12" s="354"/>
      <c r="AH12" s="354"/>
      <c r="AI12" s="354"/>
      <c r="AJ12" s="354"/>
      <c r="AK12" s="354"/>
      <c r="AL12" s="354"/>
      <c r="AM12" s="354"/>
      <c r="AN12" s="354"/>
      <c r="AO12" s="354"/>
      <c r="AP12" s="354"/>
      <c r="AQ12" s="354"/>
      <c r="AR12" s="354"/>
      <c r="AS12" s="354"/>
      <c r="AT12" s="354"/>
      <c r="AU12" s="354"/>
      <c r="AV12" s="354"/>
      <c r="AW12" s="354"/>
      <c r="AX12" s="354"/>
      <c r="AY12" s="354"/>
      <c r="AZ12" s="354"/>
      <c r="BA12" s="354"/>
      <c r="BB12" s="354"/>
      <c r="BC12" s="355"/>
      <c r="BX12" s="357" t="s">
        <v>217</v>
      </c>
      <c r="BY12" s="358" t="s">
        <v>218</v>
      </c>
    </row>
    <row r="13" spans="1:77" s="356" customFormat="1" ht="63" customHeight="1" x14ac:dyDescent="0.25">
      <c r="A13" s="348"/>
      <c r="B13" s="406" t="s">
        <v>460</v>
      </c>
      <c r="C13" s="407" t="s">
        <v>456</v>
      </c>
      <c r="D13" s="407" t="s">
        <v>463</v>
      </c>
      <c r="E13" s="385" t="s">
        <v>50</v>
      </c>
      <c r="F13" s="381"/>
      <c r="G13" s="381"/>
      <c r="H13" s="381" t="s">
        <v>50</v>
      </c>
      <c r="I13" s="381"/>
      <c r="J13" s="381"/>
      <c r="K13" s="382">
        <f>IF(E13="x",5,0)+IF(F13="x",3,0)+IF(G13="x",1,0)+IF(H13="x",5,0)+IF(I13="x",3,0)+IF(J13="x",1,0)</f>
        <v>10</v>
      </c>
      <c r="L13" s="381" t="s">
        <v>50</v>
      </c>
      <c r="M13" s="381"/>
      <c r="N13" s="381"/>
      <c r="O13" s="381"/>
      <c r="P13" s="381"/>
      <c r="Q13" s="381" t="s">
        <v>50</v>
      </c>
      <c r="R13" s="382">
        <f>IF(L13="x",5,0)+IF(M13="x",3,0)+IF(N13="x",1,0)+IF(O13="x",1,0)+IF(P13="x",3,0)+IF(Q13="x",5,0)</f>
        <v>10</v>
      </c>
      <c r="S13" s="383">
        <f>K13+R13</f>
        <v>20</v>
      </c>
      <c r="T13" s="384">
        <f t="shared" si="2"/>
        <v>20</v>
      </c>
      <c r="U13" s="349">
        <f>V13/100</f>
        <v>1</v>
      </c>
      <c r="V13" s="350">
        <v>100</v>
      </c>
      <c r="W13" s="351" t="str">
        <f t="shared" si="0"/>
        <v/>
      </c>
      <c r="X13" s="351" t="str">
        <f>IF(U13&lt;=0.5,IF(U13&gt;=0.21,"x",""),"")</f>
        <v/>
      </c>
      <c r="Y13" s="351" t="str">
        <f>IF(U13&lt;=0.7,IF(U13&gt;=0.51,"x",""),"")</f>
        <v/>
      </c>
      <c r="Z13" s="351" t="str">
        <f>IF(U13&lt;=0.9,IF(U13&gt;=0.71,"x",""),"")</f>
        <v/>
      </c>
      <c r="AA13" s="351" t="str">
        <f t="shared" si="1"/>
        <v>x</v>
      </c>
      <c r="AB13" s="352"/>
      <c r="AC13" s="353"/>
      <c r="AD13" s="354"/>
      <c r="AE13" s="354"/>
      <c r="AF13" s="354"/>
      <c r="AG13" s="354"/>
      <c r="AH13" s="354"/>
      <c r="AI13" s="354"/>
      <c r="AJ13" s="354"/>
      <c r="AK13" s="354"/>
      <c r="AL13" s="354"/>
      <c r="AM13" s="354"/>
      <c r="AN13" s="354"/>
      <c r="AO13" s="354"/>
      <c r="AP13" s="354"/>
      <c r="AQ13" s="354"/>
      <c r="AR13" s="354"/>
      <c r="AS13" s="354"/>
      <c r="AT13" s="354"/>
      <c r="AU13" s="354"/>
      <c r="AV13" s="354"/>
      <c r="AW13" s="354"/>
      <c r="AX13" s="354"/>
      <c r="AY13" s="354"/>
      <c r="AZ13" s="354"/>
      <c r="BA13" s="354"/>
      <c r="BB13" s="354"/>
      <c r="BC13" s="355"/>
      <c r="BX13" s="357" t="s">
        <v>217</v>
      </c>
      <c r="BY13" s="358" t="s">
        <v>218</v>
      </c>
    </row>
    <row r="14" spans="1:77" s="356" customFormat="1" ht="54.75" hidden="1" customHeight="1" x14ac:dyDescent="0.25">
      <c r="A14" s="348"/>
      <c r="B14" s="401"/>
      <c r="C14" s="402"/>
      <c r="D14" s="402"/>
      <c r="E14" s="385"/>
      <c r="F14" s="381"/>
      <c r="G14" s="381"/>
      <c r="H14" s="381"/>
      <c r="I14" s="381"/>
      <c r="J14" s="381"/>
      <c r="K14" s="382">
        <f>IF(E14="x",5,0)+IF(F14="x",3,0)+IF(G14="x",1,0)+IF(H14="x",5,0)+IF(I14="x",3,0)+IF(J14="x",1,0)</f>
        <v>0</v>
      </c>
      <c r="L14" s="381"/>
      <c r="M14" s="381"/>
      <c r="N14" s="381"/>
      <c r="O14" s="381"/>
      <c r="P14" s="381"/>
      <c r="Q14" s="381"/>
      <c r="R14" s="382">
        <f>IF(L14="x",5,0)+IF(M14="x",3,0)+IF(N14="x",1,0)+IF(O14="x",1,0)+IF(P14="x",3,0)+IF(Q14="x",5,0)</f>
        <v>0</v>
      </c>
      <c r="S14" s="383">
        <f>K14+R14</f>
        <v>0</v>
      </c>
      <c r="T14" s="384">
        <f t="shared" si="2"/>
        <v>0</v>
      </c>
      <c r="U14" s="349">
        <f>V14/100</f>
        <v>1</v>
      </c>
      <c r="V14" s="350">
        <v>100</v>
      </c>
      <c r="W14" s="351" t="str">
        <f t="shared" si="0"/>
        <v/>
      </c>
      <c r="X14" s="351" t="str">
        <f>IF(U14&lt;=0.5,IF(U14&gt;=0.21,"x",""),"")</f>
        <v/>
      </c>
      <c r="Y14" s="351" t="str">
        <f>IF(U14&lt;=0.7,IF(U14&gt;=0.51,"x",""),"")</f>
        <v/>
      </c>
      <c r="Z14" s="351" t="str">
        <f>IF(U14&lt;=0.9,IF(U14&gt;=0.71,"x",""),"")</f>
        <v/>
      </c>
      <c r="AA14" s="351" t="str">
        <f t="shared" si="1"/>
        <v>x</v>
      </c>
      <c r="AB14" s="352"/>
      <c r="AC14" s="353"/>
      <c r="AD14" s="354"/>
      <c r="AE14" s="354"/>
      <c r="AF14" s="354"/>
      <c r="AG14" s="354"/>
      <c r="AH14" s="354"/>
      <c r="AI14" s="354"/>
      <c r="AJ14" s="354"/>
      <c r="AK14" s="354"/>
      <c r="AL14" s="354"/>
      <c r="AM14" s="354"/>
      <c r="AN14" s="354"/>
      <c r="AO14" s="354"/>
      <c r="AP14" s="354"/>
      <c r="AQ14" s="354"/>
      <c r="AR14" s="354"/>
      <c r="AS14" s="354"/>
      <c r="AT14" s="354"/>
      <c r="AU14" s="354"/>
      <c r="AV14" s="354"/>
      <c r="AW14" s="354"/>
      <c r="AX14" s="354"/>
      <c r="AY14" s="354"/>
      <c r="AZ14" s="354"/>
      <c r="BA14" s="354"/>
      <c r="BB14" s="354"/>
      <c r="BC14" s="355"/>
      <c r="BX14" s="357" t="s">
        <v>217</v>
      </c>
      <c r="BY14" s="358" t="s">
        <v>218</v>
      </c>
    </row>
    <row r="15" spans="1:77" s="356" customFormat="1" ht="48" hidden="1" customHeight="1" x14ac:dyDescent="0.25">
      <c r="A15" s="348"/>
      <c r="B15" s="278"/>
      <c r="C15" s="226"/>
      <c r="D15" s="226"/>
      <c r="E15" s="385"/>
      <c r="F15" s="381"/>
      <c r="G15" s="381"/>
      <c r="H15" s="381"/>
      <c r="I15" s="381"/>
      <c r="J15" s="381"/>
      <c r="K15" s="382">
        <f>IF(E15="x",5,0)+IF(F15="x",3,0)+IF(G15="x",1,0)+IF(H15="x",5,0)+IF(I15="x",3,0)+IF(J15="x",1,0)</f>
        <v>0</v>
      </c>
      <c r="L15" s="381"/>
      <c r="M15" s="381"/>
      <c r="N15" s="381"/>
      <c r="O15" s="381"/>
      <c r="P15" s="381"/>
      <c r="Q15" s="381"/>
      <c r="R15" s="382">
        <f>IF(L15="x",5,0)+IF(M15="x",3,0)+IF(N15="x",1,0)+IF(O15="x",1,0)+IF(P15="x",3,0)+IF(Q15="x",5,0)</f>
        <v>0</v>
      </c>
      <c r="S15" s="383">
        <f>K15+R15</f>
        <v>0</v>
      </c>
      <c r="T15" s="384">
        <f t="shared" si="2"/>
        <v>0</v>
      </c>
      <c r="U15" s="349">
        <f>V15/100</f>
        <v>1</v>
      </c>
      <c r="V15" s="350">
        <v>100</v>
      </c>
      <c r="W15" s="351" t="str">
        <f t="shared" si="0"/>
        <v/>
      </c>
      <c r="X15" s="351" t="str">
        <f>IF(U15&lt;=0.5,IF(U15&gt;=0.21,"x",""),"")</f>
        <v/>
      </c>
      <c r="Y15" s="351" t="str">
        <f>IF(U15&lt;=0.7,IF(U15&gt;=0.51,"x",""),"")</f>
        <v/>
      </c>
      <c r="Z15" s="351" t="str">
        <f>IF(U15&lt;=0.9,IF(U15&gt;=0.71,"x",""),"")</f>
        <v/>
      </c>
      <c r="AA15" s="351" t="str">
        <f t="shared" si="1"/>
        <v>x</v>
      </c>
      <c r="AB15" s="352"/>
      <c r="AC15" s="353"/>
      <c r="AD15" s="354"/>
      <c r="AE15" s="354"/>
      <c r="AF15" s="354"/>
      <c r="AG15" s="354"/>
      <c r="AH15" s="354"/>
      <c r="AI15" s="354"/>
      <c r="AJ15" s="354"/>
      <c r="AK15" s="354"/>
      <c r="AL15" s="354"/>
      <c r="AM15" s="354"/>
      <c r="AN15" s="354"/>
      <c r="AO15" s="354"/>
      <c r="AP15" s="354"/>
      <c r="AQ15" s="354"/>
      <c r="AR15" s="354"/>
      <c r="AS15" s="354"/>
      <c r="AT15" s="354"/>
      <c r="AU15" s="354"/>
      <c r="AV15" s="354"/>
      <c r="AW15" s="354"/>
      <c r="AX15" s="354"/>
      <c r="AY15" s="354"/>
      <c r="AZ15" s="354"/>
      <c r="BA15" s="354"/>
      <c r="BB15" s="354"/>
      <c r="BC15" s="355"/>
      <c r="BX15" s="357" t="s">
        <v>217</v>
      </c>
      <c r="BY15" s="358" t="s">
        <v>218</v>
      </c>
    </row>
    <row r="16" spans="1:77" s="356" customFormat="1" ht="45" hidden="1" customHeight="1" x14ac:dyDescent="0.25">
      <c r="A16" s="348"/>
      <c r="B16" s="226"/>
      <c r="C16" s="226"/>
      <c r="D16" s="226"/>
      <c r="E16" s="386"/>
      <c r="F16" s="387"/>
      <c r="G16" s="387"/>
      <c r="H16" s="387"/>
      <c r="I16" s="387"/>
      <c r="J16" s="387"/>
      <c r="K16" s="382">
        <f t="shared" ref="K16:K18" si="3">IF(E16="x",5,0)+IF(F16="x",3,0)+IF(G16="x",1,0)+IF(H16="x",5,0)+IF(I16="x",3,0)+IF(J16="x",1,0)</f>
        <v>0</v>
      </c>
      <c r="L16" s="387"/>
      <c r="M16" s="387"/>
      <c r="N16" s="387"/>
      <c r="O16" s="387"/>
      <c r="P16" s="387"/>
      <c r="Q16" s="387"/>
      <c r="R16" s="382">
        <f t="shared" ref="R16:R18" si="4">IF(L16="x",5,0)+IF(M16="x",3,0)+IF(N16="x",1,0)+IF(O16="x",1,0)+IF(P16="x",3,0)+IF(Q16="x",5,0)</f>
        <v>0</v>
      </c>
      <c r="S16" s="383">
        <f t="shared" ref="S16:S18" si="5">K16+R16</f>
        <v>0</v>
      </c>
      <c r="T16" s="384">
        <f t="shared" si="2"/>
        <v>0</v>
      </c>
      <c r="U16" s="349">
        <f t="shared" ref="U16:U18" si="6">V16/100</f>
        <v>1</v>
      </c>
      <c r="V16" s="350">
        <v>100</v>
      </c>
      <c r="W16" s="351" t="str">
        <f t="shared" si="0"/>
        <v/>
      </c>
      <c r="X16" s="351" t="str">
        <f t="shared" ref="X16:X18" si="7">IF(U16&lt;=0.5,IF(U16&gt;=0.21,"x",""),"")</f>
        <v/>
      </c>
      <c r="Y16" s="351" t="str">
        <f t="shared" ref="Y16:Y18" si="8">IF(U16&lt;=0.7,IF(U16&gt;=0.51,"x",""),"")</f>
        <v/>
      </c>
      <c r="Z16" s="351" t="str">
        <f t="shared" ref="Z16:Z18" si="9">IF(U16&lt;=0.9,IF(U16&gt;=0.71,"x",""),"")</f>
        <v/>
      </c>
      <c r="AA16" s="351" t="str">
        <f t="shared" si="1"/>
        <v>x</v>
      </c>
      <c r="AB16" s="352"/>
      <c r="AC16" s="353"/>
      <c r="AD16" s="354"/>
      <c r="AE16" s="354"/>
      <c r="AF16" s="354"/>
      <c r="AG16" s="354"/>
      <c r="AH16" s="354"/>
      <c r="AI16" s="354"/>
      <c r="AJ16" s="354"/>
      <c r="AK16" s="354"/>
      <c r="AL16" s="354"/>
      <c r="AM16" s="354"/>
      <c r="AN16" s="354"/>
      <c r="AO16" s="354"/>
      <c r="AP16" s="354"/>
      <c r="AQ16" s="354"/>
      <c r="AR16" s="354"/>
      <c r="AS16" s="354"/>
      <c r="AT16" s="354"/>
      <c r="AU16" s="354"/>
      <c r="AV16" s="354"/>
      <c r="AW16" s="354"/>
      <c r="AX16" s="354"/>
      <c r="AY16" s="354"/>
      <c r="AZ16" s="354"/>
      <c r="BA16" s="354"/>
      <c r="BB16" s="354"/>
      <c r="BC16" s="355"/>
      <c r="BX16" s="357"/>
      <c r="BY16" s="358"/>
    </row>
    <row r="17" spans="1:77" s="356" customFormat="1" ht="87" hidden="1" customHeight="1" x14ac:dyDescent="0.25">
      <c r="A17" s="348"/>
      <c r="B17" s="226"/>
      <c r="C17" s="226"/>
      <c r="D17" s="226"/>
      <c r="E17" s="386"/>
      <c r="F17" s="387"/>
      <c r="G17" s="387"/>
      <c r="H17" s="387"/>
      <c r="I17" s="387"/>
      <c r="J17" s="387"/>
      <c r="K17" s="382">
        <f t="shared" si="3"/>
        <v>0</v>
      </c>
      <c r="L17" s="387"/>
      <c r="M17" s="387"/>
      <c r="N17" s="387"/>
      <c r="O17" s="387"/>
      <c r="P17" s="387"/>
      <c r="Q17" s="387"/>
      <c r="R17" s="382">
        <f t="shared" si="4"/>
        <v>0</v>
      </c>
      <c r="S17" s="383">
        <f t="shared" si="5"/>
        <v>0</v>
      </c>
      <c r="T17" s="384">
        <f t="shared" si="2"/>
        <v>0</v>
      </c>
      <c r="U17" s="349">
        <f t="shared" si="6"/>
        <v>0</v>
      </c>
      <c r="V17" s="359"/>
      <c r="W17" s="351" t="str">
        <f t="shared" si="0"/>
        <v>x</v>
      </c>
      <c r="X17" s="351" t="str">
        <f t="shared" si="7"/>
        <v/>
      </c>
      <c r="Y17" s="351" t="str">
        <f t="shared" si="8"/>
        <v/>
      </c>
      <c r="Z17" s="351" t="str">
        <f t="shared" si="9"/>
        <v/>
      </c>
      <c r="AA17" s="351" t="str">
        <f t="shared" ref="AA17:AA18" si="10">IF(U17&lt;=1,IF(U17&gt;0.9,"x",""),"")</f>
        <v/>
      </c>
      <c r="AB17" s="352"/>
      <c r="AC17" s="353"/>
      <c r="AD17" s="354"/>
      <c r="AE17" s="354"/>
      <c r="AF17" s="354"/>
      <c r="AG17" s="354"/>
      <c r="AH17" s="354"/>
      <c r="AI17" s="354"/>
      <c r="AJ17" s="354"/>
      <c r="AK17" s="354"/>
      <c r="AL17" s="354"/>
      <c r="AM17" s="354"/>
      <c r="AN17" s="354"/>
      <c r="AO17" s="354"/>
      <c r="AP17" s="354"/>
      <c r="AQ17" s="354"/>
      <c r="AR17" s="354"/>
      <c r="AS17" s="354"/>
      <c r="AT17" s="354"/>
      <c r="AU17" s="354"/>
      <c r="AV17" s="354"/>
      <c r="AW17" s="354"/>
      <c r="AX17" s="354"/>
      <c r="AY17" s="354"/>
      <c r="AZ17" s="354"/>
      <c r="BA17" s="354"/>
      <c r="BB17" s="354"/>
      <c r="BC17" s="355"/>
      <c r="BX17" s="357"/>
      <c r="BY17" s="358"/>
    </row>
    <row r="18" spans="1:77" s="356" customFormat="1" ht="43.5" hidden="1" customHeight="1" x14ac:dyDescent="0.25">
      <c r="A18" s="348"/>
      <c r="B18" s="279"/>
      <c r="C18" s="279"/>
      <c r="D18" s="226"/>
      <c r="E18" s="385"/>
      <c r="F18" s="381"/>
      <c r="G18" s="381"/>
      <c r="H18" s="381"/>
      <c r="I18" s="381"/>
      <c r="J18" s="381"/>
      <c r="K18" s="382">
        <f t="shared" si="3"/>
        <v>0</v>
      </c>
      <c r="L18" s="381"/>
      <c r="M18" s="381"/>
      <c r="N18" s="381"/>
      <c r="O18" s="381"/>
      <c r="P18" s="381"/>
      <c r="Q18" s="381"/>
      <c r="R18" s="382">
        <f t="shared" si="4"/>
        <v>0</v>
      </c>
      <c r="S18" s="383">
        <f t="shared" si="5"/>
        <v>0</v>
      </c>
      <c r="T18" s="384">
        <f t="shared" si="2"/>
        <v>0</v>
      </c>
      <c r="U18" s="349">
        <f t="shared" si="6"/>
        <v>0</v>
      </c>
      <c r="V18" s="359"/>
      <c r="W18" s="351" t="str">
        <f t="shared" si="0"/>
        <v>x</v>
      </c>
      <c r="X18" s="351" t="str">
        <f t="shared" si="7"/>
        <v/>
      </c>
      <c r="Y18" s="351" t="str">
        <f t="shared" si="8"/>
        <v/>
      </c>
      <c r="Z18" s="351" t="str">
        <f t="shared" si="9"/>
        <v/>
      </c>
      <c r="AA18" s="351" t="str">
        <f t="shared" si="10"/>
        <v/>
      </c>
      <c r="AB18" s="352"/>
      <c r="AC18" s="353"/>
      <c r="BX18" s="357" t="s">
        <v>272</v>
      </c>
      <c r="BY18" s="358" t="s">
        <v>273</v>
      </c>
    </row>
    <row r="19" spans="1:77" s="356" customFormat="1" ht="39.75" hidden="1" customHeight="1" x14ac:dyDescent="0.25">
      <c r="A19" s="348"/>
      <c r="B19" s="278"/>
      <c r="C19" s="278"/>
      <c r="D19" s="226"/>
      <c r="E19" s="385"/>
      <c r="F19" s="381"/>
      <c r="G19" s="381"/>
      <c r="H19" s="381"/>
      <c r="I19" s="381"/>
      <c r="J19" s="381"/>
      <c r="K19" s="382">
        <f>IF(E19="x",5,0)+IF(F19="x",3,0)+IF(G19="x",1,0)+IF(H19="x",5,0)+IF(I19="x",3,0)+IF(J19="x",1,0)</f>
        <v>0</v>
      </c>
      <c r="L19" s="381"/>
      <c r="M19" s="381"/>
      <c r="N19" s="381"/>
      <c r="O19" s="381"/>
      <c r="P19" s="381"/>
      <c r="Q19" s="381"/>
      <c r="R19" s="382">
        <f>IF(L19="x",5,0)+IF(M19="x",3,0)+IF(N19="x",1,0)+IF(O19="x",1,0)+IF(P19="x",3,0)+IF(Q19="x",5,0)</f>
        <v>0</v>
      </c>
      <c r="S19" s="383">
        <f>K19+R19</f>
        <v>0</v>
      </c>
      <c r="T19" s="384">
        <f t="shared" si="2"/>
        <v>0</v>
      </c>
      <c r="U19" s="349">
        <f>V19/100</f>
        <v>1</v>
      </c>
      <c r="V19" s="350">
        <v>100</v>
      </c>
      <c r="W19" s="351" t="str">
        <f t="shared" si="0"/>
        <v/>
      </c>
      <c r="X19" s="351" t="str">
        <f>IF(U19&lt;=0.5,IF(U19&gt;=0.21,"x",""),"")</f>
        <v/>
      </c>
      <c r="Y19" s="351" t="str">
        <f>IF(U19&lt;=0.7,IF(U19&gt;=0.51,"x",""),"")</f>
        <v/>
      </c>
      <c r="Z19" s="351" t="str">
        <f>IF(U19&lt;=0.9,IF(U19&gt;=0.71,"x",""),"")</f>
        <v/>
      </c>
      <c r="AA19" s="351" t="str">
        <f>IF(U19&lt;=1,IF(U19&gt;0.9,"x",""),"")</f>
        <v>x</v>
      </c>
      <c r="AB19" s="352"/>
      <c r="AC19" s="353"/>
      <c r="AD19" s="354"/>
      <c r="AE19" s="354"/>
      <c r="AF19" s="354"/>
      <c r="AG19" s="354"/>
      <c r="AH19" s="354"/>
      <c r="AI19" s="354"/>
      <c r="AJ19" s="354"/>
      <c r="AK19" s="354"/>
      <c r="AL19" s="354"/>
      <c r="AM19" s="354"/>
      <c r="AN19" s="354"/>
      <c r="AO19" s="354"/>
      <c r="AP19" s="354"/>
      <c r="AQ19" s="354"/>
      <c r="AR19" s="354"/>
      <c r="AS19" s="354"/>
      <c r="AT19" s="354"/>
      <c r="AU19" s="354"/>
      <c r="AV19" s="354"/>
      <c r="AW19" s="354"/>
      <c r="AX19" s="354"/>
      <c r="AY19" s="354"/>
      <c r="AZ19" s="354"/>
      <c r="BA19" s="354"/>
      <c r="BB19" s="354"/>
      <c r="BC19" s="355"/>
      <c r="BX19" s="357" t="s">
        <v>217</v>
      </c>
      <c r="BY19" s="358" t="s">
        <v>218</v>
      </c>
    </row>
    <row r="20" spans="1:77" s="356" customFormat="1" ht="55.5" hidden="1" customHeight="1" x14ac:dyDescent="0.25">
      <c r="A20" s="348"/>
      <c r="B20" s="278"/>
      <c r="C20" s="278"/>
      <c r="D20" s="226"/>
      <c r="E20" s="386"/>
      <c r="F20" s="387"/>
      <c r="G20" s="387"/>
      <c r="H20" s="387"/>
      <c r="I20" s="387"/>
      <c r="J20" s="387"/>
      <c r="K20" s="382">
        <f t="shared" ref="K20:K22" si="11">IF(E20="x",5,0)+IF(F20="x",3,0)+IF(G20="x",1,0)+IF(H20="x",5,0)+IF(I20="x",3,0)+IF(J20="x",1,0)</f>
        <v>0</v>
      </c>
      <c r="L20" s="387"/>
      <c r="M20" s="387"/>
      <c r="N20" s="387"/>
      <c r="O20" s="387"/>
      <c r="P20" s="387"/>
      <c r="Q20" s="387"/>
      <c r="R20" s="382">
        <f t="shared" ref="R20:R22" si="12">IF(L20="x",5,0)+IF(M20="x",3,0)+IF(N20="x",1,0)+IF(O20="x",1,0)+IF(P20="x",3,0)+IF(Q20="x",5,0)</f>
        <v>0</v>
      </c>
      <c r="S20" s="383">
        <f t="shared" ref="S20:S22" si="13">K20+R20</f>
        <v>0</v>
      </c>
      <c r="T20" s="384">
        <f t="shared" si="2"/>
        <v>0</v>
      </c>
      <c r="U20" s="349">
        <f t="shared" ref="U20:U22" si="14">V20/100</f>
        <v>1</v>
      </c>
      <c r="V20" s="350">
        <v>100</v>
      </c>
      <c r="W20" s="351" t="str">
        <f t="shared" si="0"/>
        <v/>
      </c>
      <c r="X20" s="351" t="str">
        <f t="shared" ref="X20:X22" si="15">IF(U20&lt;=0.5,IF(U20&gt;=0.21,"x",""),"")</f>
        <v/>
      </c>
      <c r="Y20" s="351" t="str">
        <f t="shared" ref="Y20:Y22" si="16">IF(U20&lt;=0.7,IF(U20&gt;=0.51,"x",""),"")</f>
        <v/>
      </c>
      <c r="Z20" s="351" t="str">
        <f t="shared" ref="Z20:Z22" si="17">IF(U20&lt;=0.9,IF(U20&gt;=0.71,"x",""),"")</f>
        <v/>
      </c>
      <c r="AA20" s="351" t="str">
        <f>IF(U20&lt;=1,IF(U20&gt;0.9,"x",""),"")</f>
        <v>x</v>
      </c>
      <c r="AB20" s="352"/>
      <c r="AC20" s="353"/>
      <c r="AD20" s="354"/>
      <c r="AE20" s="354"/>
      <c r="AF20" s="354"/>
      <c r="AG20" s="354"/>
      <c r="AH20" s="354"/>
      <c r="AI20" s="354"/>
      <c r="AJ20" s="354"/>
      <c r="AK20" s="354"/>
      <c r="AL20" s="354"/>
      <c r="AM20" s="354"/>
      <c r="AN20" s="354"/>
      <c r="AO20" s="354"/>
      <c r="AP20" s="354"/>
      <c r="AQ20" s="354"/>
      <c r="AR20" s="354"/>
      <c r="AS20" s="354"/>
      <c r="AT20" s="354"/>
      <c r="AU20" s="354"/>
      <c r="AV20" s="354"/>
      <c r="AW20" s="354"/>
      <c r="AX20" s="354"/>
      <c r="AY20" s="354"/>
      <c r="AZ20" s="354"/>
      <c r="BA20" s="354"/>
      <c r="BB20" s="354"/>
      <c r="BC20" s="355"/>
      <c r="BX20" s="357"/>
      <c r="BY20" s="358"/>
    </row>
    <row r="21" spans="1:77" s="356" customFormat="1" ht="60.75" hidden="1" customHeight="1" x14ac:dyDescent="0.25">
      <c r="A21" s="348"/>
      <c r="B21" s="278"/>
      <c r="C21" s="278"/>
      <c r="D21" s="226"/>
      <c r="E21" s="386"/>
      <c r="F21" s="387"/>
      <c r="G21" s="387"/>
      <c r="H21" s="387"/>
      <c r="I21" s="387"/>
      <c r="J21" s="387"/>
      <c r="K21" s="382">
        <f t="shared" si="11"/>
        <v>0</v>
      </c>
      <c r="L21" s="387"/>
      <c r="M21" s="387"/>
      <c r="N21" s="387"/>
      <c r="O21" s="387"/>
      <c r="P21" s="387"/>
      <c r="Q21" s="387"/>
      <c r="R21" s="382">
        <f t="shared" si="12"/>
        <v>0</v>
      </c>
      <c r="S21" s="383">
        <f t="shared" si="13"/>
        <v>0</v>
      </c>
      <c r="T21" s="384">
        <f t="shared" si="2"/>
        <v>0</v>
      </c>
      <c r="U21" s="349">
        <f t="shared" si="14"/>
        <v>0</v>
      </c>
      <c r="V21" s="359"/>
      <c r="W21" s="351" t="str">
        <f t="shared" si="0"/>
        <v>x</v>
      </c>
      <c r="X21" s="351" t="str">
        <f t="shared" si="15"/>
        <v/>
      </c>
      <c r="Y21" s="351" t="str">
        <f t="shared" si="16"/>
        <v/>
      </c>
      <c r="Z21" s="351" t="str">
        <f t="shared" si="17"/>
        <v/>
      </c>
      <c r="AA21" s="351" t="str">
        <f t="shared" ref="AA21:AA22" si="18">IF(U21&lt;=1,IF(U21&gt;0.9,"x",""),"")</f>
        <v/>
      </c>
      <c r="AB21" s="352"/>
      <c r="AC21" s="353"/>
      <c r="AD21" s="354"/>
      <c r="AE21" s="354"/>
      <c r="AF21" s="354"/>
      <c r="AG21" s="354"/>
      <c r="AH21" s="354"/>
      <c r="AI21" s="354"/>
      <c r="AJ21" s="354"/>
      <c r="AK21" s="354"/>
      <c r="AL21" s="354"/>
      <c r="AM21" s="354"/>
      <c r="AN21" s="354"/>
      <c r="AO21" s="354"/>
      <c r="AP21" s="354"/>
      <c r="AQ21" s="354"/>
      <c r="AR21" s="354"/>
      <c r="AS21" s="354"/>
      <c r="AT21" s="354"/>
      <c r="AU21" s="354"/>
      <c r="AV21" s="354"/>
      <c r="AW21" s="354"/>
      <c r="AX21" s="354"/>
      <c r="AY21" s="354"/>
      <c r="AZ21" s="354"/>
      <c r="BA21" s="354"/>
      <c r="BB21" s="354"/>
      <c r="BC21" s="355"/>
      <c r="BX21" s="357"/>
      <c r="BY21" s="358"/>
    </row>
    <row r="22" spans="1:77" s="356" customFormat="1" ht="47.25" hidden="1" customHeight="1" x14ac:dyDescent="0.25">
      <c r="A22" s="348"/>
      <c r="B22" s="278"/>
      <c r="C22" s="278"/>
      <c r="D22" s="226"/>
      <c r="E22" s="385"/>
      <c r="F22" s="381"/>
      <c r="G22" s="381"/>
      <c r="H22" s="381"/>
      <c r="I22" s="381"/>
      <c r="J22" s="381"/>
      <c r="K22" s="382">
        <f t="shared" si="11"/>
        <v>0</v>
      </c>
      <c r="L22" s="381"/>
      <c r="M22" s="381"/>
      <c r="N22" s="381"/>
      <c r="O22" s="381"/>
      <c r="P22" s="381"/>
      <c r="Q22" s="381"/>
      <c r="R22" s="382">
        <f t="shared" si="12"/>
        <v>0</v>
      </c>
      <c r="S22" s="383">
        <f t="shared" si="13"/>
        <v>0</v>
      </c>
      <c r="T22" s="384">
        <f t="shared" si="2"/>
        <v>0</v>
      </c>
      <c r="U22" s="349">
        <f t="shared" si="14"/>
        <v>0</v>
      </c>
      <c r="V22" s="359"/>
      <c r="W22" s="351" t="str">
        <f t="shared" si="0"/>
        <v>x</v>
      </c>
      <c r="X22" s="351" t="str">
        <f t="shared" si="15"/>
        <v/>
      </c>
      <c r="Y22" s="351" t="str">
        <f t="shared" si="16"/>
        <v/>
      </c>
      <c r="Z22" s="351" t="str">
        <f t="shared" si="17"/>
        <v/>
      </c>
      <c r="AA22" s="351" t="str">
        <f t="shared" si="18"/>
        <v/>
      </c>
      <c r="AB22" s="352"/>
      <c r="AC22" s="353"/>
      <c r="BX22" s="357" t="s">
        <v>272</v>
      </c>
      <c r="BY22" s="358" t="s">
        <v>273</v>
      </c>
    </row>
    <row r="23" spans="1:77" s="356" customFormat="1" ht="76.5" hidden="1" customHeight="1" x14ac:dyDescent="0.25">
      <c r="A23" s="348"/>
      <c r="B23" s="278"/>
      <c r="C23" s="278"/>
      <c r="D23" s="226"/>
      <c r="E23" s="385"/>
      <c r="F23" s="381"/>
      <c r="G23" s="381"/>
      <c r="H23" s="381"/>
      <c r="I23" s="381"/>
      <c r="J23" s="381"/>
      <c r="K23" s="382">
        <f>IF(E23="x",5,0)+IF(F23="x",3,0)+IF(G23="x",1,0)+IF(H23="x",5,0)+IF(I23="x",3,0)+IF(J23="x",1,0)</f>
        <v>0</v>
      </c>
      <c r="L23" s="381"/>
      <c r="M23" s="381"/>
      <c r="N23" s="381"/>
      <c r="O23" s="381"/>
      <c r="P23" s="381"/>
      <c r="Q23" s="381"/>
      <c r="R23" s="382">
        <f>IF(L23="x",5,0)+IF(M23="x",3,0)+IF(N23="x",1,0)+IF(O23="x",1,0)+IF(P23="x",3,0)+IF(Q23="x",5,0)</f>
        <v>0</v>
      </c>
      <c r="S23" s="383">
        <f>K23+R23</f>
        <v>0</v>
      </c>
      <c r="T23" s="384">
        <f t="shared" si="2"/>
        <v>0</v>
      </c>
      <c r="U23" s="349">
        <f>V23/100</f>
        <v>1</v>
      </c>
      <c r="V23" s="350">
        <v>100</v>
      </c>
      <c r="W23" s="351" t="str">
        <f t="shared" si="0"/>
        <v/>
      </c>
      <c r="X23" s="351" t="str">
        <f>IF(U23&lt;=0.5,IF(U23&gt;=0.21,"x",""),"")</f>
        <v/>
      </c>
      <c r="Y23" s="351" t="str">
        <f>IF(U23&lt;=0.7,IF(U23&gt;=0.51,"x",""),"")</f>
        <v/>
      </c>
      <c r="Z23" s="351" t="str">
        <f>IF(U23&lt;=0.9,IF(U23&gt;=0.71,"x",""),"")</f>
        <v/>
      </c>
      <c r="AA23" s="351" t="str">
        <f>IF(U23&lt;=1,IF(U23&gt;0.9,"x",""),"")</f>
        <v>x</v>
      </c>
      <c r="AB23" s="352"/>
      <c r="AC23" s="353"/>
      <c r="AD23" s="354"/>
      <c r="AE23" s="354"/>
      <c r="AF23" s="354"/>
      <c r="AG23" s="354"/>
      <c r="AH23" s="354"/>
      <c r="AI23" s="354"/>
      <c r="AJ23" s="354"/>
      <c r="AK23" s="354"/>
      <c r="AL23" s="354"/>
      <c r="AM23" s="354"/>
      <c r="AN23" s="354"/>
      <c r="AO23" s="354"/>
      <c r="AP23" s="354"/>
      <c r="AQ23" s="354"/>
      <c r="AR23" s="354"/>
      <c r="AS23" s="354"/>
      <c r="AT23" s="354"/>
      <c r="AU23" s="354"/>
      <c r="AV23" s="354"/>
      <c r="AW23" s="354"/>
      <c r="AX23" s="354"/>
      <c r="AY23" s="354"/>
      <c r="AZ23" s="354"/>
      <c r="BA23" s="354"/>
      <c r="BB23" s="354"/>
      <c r="BC23" s="355"/>
      <c r="BX23" s="357" t="s">
        <v>217</v>
      </c>
      <c r="BY23" s="358" t="s">
        <v>218</v>
      </c>
    </row>
    <row r="24" spans="1:77" s="356" customFormat="1" ht="108" hidden="1" customHeight="1" x14ac:dyDescent="0.25">
      <c r="A24" s="348"/>
      <c r="B24" s="278"/>
      <c r="C24" s="278"/>
      <c r="D24" s="226"/>
      <c r="E24" s="386"/>
      <c r="F24" s="387"/>
      <c r="G24" s="387"/>
      <c r="H24" s="387"/>
      <c r="I24" s="387"/>
      <c r="J24" s="387"/>
      <c r="K24" s="382">
        <f t="shared" ref="K24:K26" si="19">IF(E24="x",5,0)+IF(F24="x",3,0)+IF(G24="x",1,0)+IF(H24="x",5,0)+IF(I24="x",3,0)+IF(J24="x",1,0)</f>
        <v>0</v>
      </c>
      <c r="L24" s="387"/>
      <c r="M24" s="387"/>
      <c r="N24" s="387"/>
      <c r="O24" s="387"/>
      <c r="P24" s="387"/>
      <c r="Q24" s="387"/>
      <c r="R24" s="382">
        <f t="shared" ref="R24:R26" si="20">IF(L24="x",5,0)+IF(M24="x",3,0)+IF(N24="x",1,0)+IF(O24="x",1,0)+IF(P24="x",3,0)+IF(Q24="x",5,0)</f>
        <v>0</v>
      </c>
      <c r="S24" s="383">
        <f t="shared" ref="S24:S26" si="21">K24+R24</f>
        <v>0</v>
      </c>
      <c r="T24" s="384">
        <f t="shared" si="2"/>
        <v>0</v>
      </c>
      <c r="U24" s="349">
        <f t="shared" ref="U24:U26" si="22">V24/100</f>
        <v>1</v>
      </c>
      <c r="V24" s="350">
        <v>100</v>
      </c>
      <c r="W24" s="351" t="str">
        <f t="shared" si="0"/>
        <v/>
      </c>
      <c r="X24" s="351" t="str">
        <f t="shared" ref="X24:X26" si="23">IF(U24&lt;=0.5,IF(U24&gt;=0.21,"x",""),"")</f>
        <v/>
      </c>
      <c r="Y24" s="351" t="str">
        <f t="shared" ref="Y24:Y26" si="24">IF(U24&lt;=0.7,IF(U24&gt;=0.51,"x",""),"")</f>
        <v/>
      </c>
      <c r="Z24" s="351" t="str">
        <f t="shared" ref="Z24:Z26" si="25">IF(U24&lt;=0.9,IF(U24&gt;=0.71,"x",""),"")</f>
        <v/>
      </c>
      <c r="AA24" s="351" t="str">
        <f>IF(U24&lt;=1,IF(U24&gt;0.9,"x",""),"")</f>
        <v>x</v>
      </c>
      <c r="AB24" s="352"/>
      <c r="AC24" s="353"/>
      <c r="AD24" s="354"/>
      <c r="AE24" s="354"/>
      <c r="AF24" s="354"/>
      <c r="AG24" s="354"/>
      <c r="AH24" s="354"/>
      <c r="AI24" s="354"/>
      <c r="AJ24" s="354"/>
      <c r="AK24" s="354"/>
      <c r="AL24" s="354"/>
      <c r="AM24" s="354"/>
      <c r="AN24" s="354"/>
      <c r="AO24" s="354"/>
      <c r="AP24" s="354"/>
      <c r="AQ24" s="354"/>
      <c r="AR24" s="354"/>
      <c r="AS24" s="354"/>
      <c r="AT24" s="354"/>
      <c r="AU24" s="354"/>
      <c r="AV24" s="354"/>
      <c r="AW24" s="354"/>
      <c r="AX24" s="354"/>
      <c r="AY24" s="354"/>
      <c r="AZ24" s="354"/>
      <c r="BA24" s="354"/>
      <c r="BB24" s="354"/>
      <c r="BC24" s="355"/>
      <c r="BX24" s="357"/>
      <c r="BY24" s="358"/>
    </row>
    <row r="25" spans="1:77" s="356" customFormat="1" ht="93" hidden="1" customHeight="1" x14ac:dyDescent="0.25">
      <c r="A25" s="348"/>
      <c r="B25" s="278"/>
      <c r="C25" s="278"/>
      <c r="D25" s="226"/>
      <c r="E25" s="386"/>
      <c r="F25" s="387"/>
      <c r="G25" s="387"/>
      <c r="H25" s="387"/>
      <c r="I25" s="387"/>
      <c r="J25" s="387"/>
      <c r="K25" s="382">
        <f t="shared" si="19"/>
        <v>0</v>
      </c>
      <c r="L25" s="387"/>
      <c r="M25" s="387"/>
      <c r="N25" s="387"/>
      <c r="O25" s="387"/>
      <c r="P25" s="387"/>
      <c r="Q25" s="387"/>
      <c r="R25" s="382">
        <f t="shared" si="20"/>
        <v>0</v>
      </c>
      <c r="S25" s="383">
        <f t="shared" si="21"/>
        <v>0</v>
      </c>
      <c r="T25" s="384">
        <f t="shared" si="2"/>
        <v>0</v>
      </c>
      <c r="U25" s="349">
        <f t="shared" si="22"/>
        <v>0</v>
      </c>
      <c r="V25" s="359"/>
      <c r="W25" s="351" t="str">
        <f t="shared" si="0"/>
        <v>x</v>
      </c>
      <c r="X25" s="351" t="str">
        <f t="shared" si="23"/>
        <v/>
      </c>
      <c r="Y25" s="351" t="str">
        <f t="shared" si="24"/>
        <v/>
      </c>
      <c r="Z25" s="351" t="str">
        <f t="shared" si="25"/>
        <v/>
      </c>
      <c r="AA25" s="351" t="str">
        <f t="shared" ref="AA25:AA26" si="26">IF(U25&lt;=1,IF(U25&gt;0.9,"x",""),"")</f>
        <v/>
      </c>
      <c r="AB25" s="352"/>
      <c r="AC25" s="353"/>
      <c r="AD25" s="354"/>
      <c r="AE25" s="354"/>
      <c r="AF25" s="354"/>
      <c r="AG25" s="354"/>
      <c r="AH25" s="354"/>
      <c r="AI25" s="354"/>
      <c r="AJ25" s="354"/>
      <c r="AK25" s="354"/>
      <c r="AL25" s="354"/>
      <c r="AM25" s="354"/>
      <c r="AN25" s="354"/>
      <c r="AO25" s="354"/>
      <c r="AP25" s="354"/>
      <c r="AQ25" s="354"/>
      <c r="AR25" s="354"/>
      <c r="AS25" s="354"/>
      <c r="AT25" s="354"/>
      <c r="AU25" s="354"/>
      <c r="AV25" s="354"/>
      <c r="AW25" s="354"/>
      <c r="AX25" s="354"/>
      <c r="AY25" s="354"/>
      <c r="AZ25" s="354"/>
      <c r="BA25" s="354"/>
      <c r="BB25" s="354"/>
      <c r="BC25" s="355"/>
      <c r="BX25" s="357"/>
      <c r="BY25" s="358"/>
    </row>
    <row r="26" spans="1:77" s="356" customFormat="1" ht="54" hidden="1" customHeight="1" x14ac:dyDescent="0.25">
      <c r="A26" s="348"/>
      <c r="B26" s="278"/>
      <c r="C26" s="278"/>
      <c r="D26" s="226"/>
      <c r="E26" s="385"/>
      <c r="F26" s="381"/>
      <c r="G26" s="381"/>
      <c r="H26" s="381"/>
      <c r="I26" s="381"/>
      <c r="J26" s="381"/>
      <c r="K26" s="382">
        <f t="shared" si="19"/>
        <v>0</v>
      </c>
      <c r="L26" s="381"/>
      <c r="M26" s="381"/>
      <c r="N26" s="381"/>
      <c r="O26" s="381"/>
      <c r="P26" s="381"/>
      <c r="Q26" s="381"/>
      <c r="R26" s="382">
        <f t="shared" si="20"/>
        <v>0</v>
      </c>
      <c r="S26" s="383">
        <f t="shared" si="21"/>
        <v>0</v>
      </c>
      <c r="T26" s="384">
        <f t="shared" si="2"/>
        <v>0</v>
      </c>
      <c r="U26" s="349">
        <f t="shared" si="22"/>
        <v>0</v>
      </c>
      <c r="V26" s="359"/>
      <c r="W26" s="351" t="str">
        <f t="shared" si="0"/>
        <v>x</v>
      </c>
      <c r="X26" s="351" t="str">
        <f t="shared" si="23"/>
        <v/>
      </c>
      <c r="Y26" s="351" t="str">
        <f t="shared" si="24"/>
        <v/>
      </c>
      <c r="Z26" s="351" t="str">
        <f t="shared" si="25"/>
        <v/>
      </c>
      <c r="AA26" s="351" t="str">
        <f t="shared" si="26"/>
        <v/>
      </c>
      <c r="AB26" s="352"/>
      <c r="AC26" s="353"/>
      <c r="BX26" s="357" t="s">
        <v>272</v>
      </c>
      <c r="BY26" s="358" t="s">
        <v>273</v>
      </c>
    </row>
    <row r="27" spans="1:77" s="356" customFormat="1" ht="40.5" hidden="1" customHeight="1" x14ac:dyDescent="0.25">
      <c r="A27" s="348"/>
      <c r="B27" s="278"/>
      <c r="C27" s="278"/>
      <c r="D27" s="226"/>
      <c r="E27" s="385"/>
      <c r="F27" s="381"/>
      <c r="G27" s="381"/>
      <c r="H27" s="381"/>
      <c r="I27" s="381"/>
      <c r="J27" s="381"/>
      <c r="K27" s="382">
        <f>IF(E27="x",5,0)+IF(F27="x",3,0)+IF(G27="x",1,0)+IF(H27="x",5,0)+IF(I27="x",3,0)+IF(J27="x",1,0)</f>
        <v>0</v>
      </c>
      <c r="L27" s="381"/>
      <c r="M27" s="381"/>
      <c r="N27" s="381"/>
      <c r="O27" s="381"/>
      <c r="P27" s="381"/>
      <c r="Q27" s="381"/>
      <c r="R27" s="382">
        <f>IF(L27="x",5,0)+IF(M27="x",3,0)+IF(N27="x",1,0)+IF(O27="x",1,0)+IF(P27="x",3,0)+IF(Q27="x",5,0)</f>
        <v>0</v>
      </c>
      <c r="S27" s="383">
        <f>K27+R27</f>
        <v>0</v>
      </c>
      <c r="T27" s="384">
        <f t="shared" si="2"/>
        <v>0</v>
      </c>
      <c r="U27" s="349">
        <f>V27/100</f>
        <v>1</v>
      </c>
      <c r="V27" s="350">
        <v>100</v>
      </c>
      <c r="W27" s="351" t="str">
        <f t="shared" si="0"/>
        <v/>
      </c>
      <c r="X27" s="351" t="str">
        <f>IF(U27&lt;=0.5,IF(U27&gt;=0.21,"x",""),"")</f>
        <v/>
      </c>
      <c r="Y27" s="351" t="str">
        <f>IF(U27&lt;=0.7,IF(U27&gt;=0.51,"x",""),"")</f>
        <v/>
      </c>
      <c r="Z27" s="351" t="str">
        <f>IF(U27&lt;=0.9,IF(U27&gt;=0.71,"x",""),"")</f>
        <v/>
      </c>
      <c r="AA27" s="351" t="str">
        <f>IF(U27&lt;=1,IF(U27&gt;0.9,"x",""),"")</f>
        <v>x</v>
      </c>
      <c r="AB27" s="352"/>
      <c r="AC27" s="353"/>
      <c r="AD27" s="354"/>
      <c r="AE27" s="354"/>
      <c r="AF27" s="354"/>
      <c r="AG27" s="354"/>
      <c r="AH27" s="354"/>
      <c r="AI27" s="354"/>
      <c r="AJ27" s="354"/>
      <c r="AK27" s="354"/>
      <c r="AL27" s="354"/>
      <c r="AM27" s="354"/>
      <c r="AN27" s="354"/>
      <c r="AO27" s="354"/>
      <c r="AP27" s="354"/>
      <c r="AQ27" s="354"/>
      <c r="AR27" s="354"/>
      <c r="AS27" s="354"/>
      <c r="AT27" s="354"/>
      <c r="AU27" s="354"/>
      <c r="AV27" s="354"/>
      <c r="AW27" s="354"/>
      <c r="AX27" s="354"/>
      <c r="AY27" s="354"/>
      <c r="AZ27" s="354"/>
      <c r="BA27" s="354"/>
      <c r="BB27" s="354"/>
      <c r="BC27" s="355"/>
      <c r="BX27" s="357" t="s">
        <v>217</v>
      </c>
      <c r="BY27" s="358" t="s">
        <v>218</v>
      </c>
    </row>
    <row r="28" spans="1:77" s="356" customFormat="1" ht="26.25" hidden="1" customHeight="1" x14ac:dyDescent="0.25">
      <c r="A28" s="348"/>
      <c r="B28" s="278"/>
      <c r="C28" s="278"/>
      <c r="D28" s="320"/>
      <c r="E28" s="386"/>
      <c r="F28" s="387"/>
      <c r="G28" s="387"/>
      <c r="H28" s="387"/>
      <c r="I28" s="387"/>
      <c r="J28" s="387"/>
      <c r="K28" s="382">
        <f t="shared" ref="K28:K30" si="27">IF(E28="x",5,0)+IF(F28="x",3,0)+IF(G28="x",1,0)+IF(H28="x",5,0)+IF(I28="x",3,0)+IF(J28="x",1,0)</f>
        <v>0</v>
      </c>
      <c r="L28" s="387"/>
      <c r="M28" s="387"/>
      <c r="N28" s="387"/>
      <c r="O28" s="387"/>
      <c r="P28" s="387"/>
      <c r="Q28" s="387"/>
      <c r="R28" s="382">
        <f t="shared" ref="R28:R30" si="28">IF(L28="x",5,0)+IF(M28="x",3,0)+IF(N28="x",1,0)+IF(O28="x",1,0)+IF(P28="x",3,0)+IF(Q28="x",5,0)</f>
        <v>0</v>
      </c>
      <c r="S28" s="383">
        <f t="shared" ref="S28:S30" si="29">K28+R28</f>
        <v>0</v>
      </c>
      <c r="T28" s="384">
        <f t="shared" si="2"/>
        <v>0</v>
      </c>
      <c r="U28" s="349">
        <f t="shared" ref="U28:U30" si="30">V28/100</f>
        <v>1</v>
      </c>
      <c r="V28" s="350">
        <v>100</v>
      </c>
      <c r="W28" s="351" t="str">
        <f t="shared" si="0"/>
        <v/>
      </c>
      <c r="X28" s="351" t="str">
        <f t="shared" ref="X28:X30" si="31">IF(U28&lt;=0.5,IF(U28&gt;=0.21,"x",""),"")</f>
        <v/>
      </c>
      <c r="Y28" s="351" t="str">
        <f t="shared" ref="Y28:Y30" si="32">IF(U28&lt;=0.7,IF(U28&gt;=0.51,"x",""),"")</f>
        <v/>
      </c>
      <c r="Z28" s="351" t="str">
        <f t="shared" ref="Z28:Z30" si="33">IF(U28&lt;=0.9,IF(U28&gt;=0.71,"x",""),"")</f>
        <v/>
      </c>
      <c r="AA28" s="351" t="str">
        <f>IF(U28&lt;=1,IF(U28&gt;0.9,"x",""),"")</f>
        <v>x</v>
      </c>
      <c r="AB28" s="352"/>
      <c r="AC28" s="353"/>
      <c r="AD28" s="354"/>
      <c r="AE28" s="354"/>
      <c r="AF28" s="354"/>
      <c r="AG28" s="354"/>
      <c r="AH28" s="354"/>
      <c r="AI28" s="354"/>
      <c r="AJ28" s="354"/>
      <c r="AK28" s="354"/>
      <c r="AL28" s="354"/>
      <c r="AM28" s="354"/>
      <c r="AN28" s="354"/>
      <c r="AO28" s="354"/>
      <c r="AP28" s="354"/>
      <c r="AQ28" s="354"/>
      <c r="AR28" s="354"/>
      <c r="AS28" s="354"/>
      <c r="AT28" s="354"/>
      <c r="AU28" s="354"/>
      <c r="AV28" s="354"/>
      <c r="AW28" s="354"/>
      <c r="AX28" s="354"/>
      <c r="AY28" s="354"/>
      <c r="AZ28" s="354"/>
      <c r="BA28" s="354"/>
      <c r="BB28" s="354"/>
      <c r="BC28" s="355"/>
      <c r="BX28" s="357"/>
      <c r="BY28" s="358"/>
    </row>
    <row r="29" spans="1:77" s="356" customFormat="1" ht="26.25" hidden="1" customHeight="1" x14ac:dyDescent="0.25">
      <c r="A29" s="348"/>
      <c r="B29" s="278"/>
      <c r="C29" s="278"/>
      <c r="D29" s="320"/>
      <c r="E29" s="386"/>
      <c r="F29" s="387"/>
      <c r="G29" s="387"/>
      <c r="H29" s="387"/>
      <c r="I29" s="387"/>
      <c r="J29" s="387"/>
      <c r="K29" s="382">
        <f t="shared" si="27"/>
        <v>0</v>
      </c>
      <c r="L29" s="387"/>
      <c r="M29" s="387"/>
      <c r="N29" s="387"/>
      <c r="O29" s="387"/>
      <c r="P29" s="387"/>
      <c r="Q29" s="387"/>
      <c r="R29" s="382">
        <f t="shared" si="28"/>
        <v>0</v>
      </c>
      <c r="S29" s="383">
        <f t="shared" si="29"/>
        <v>0</v>
      </c>
      <c r="T29" s="384">
        <f t="shared" si="2"/>
        <v>0</v>
      </c>
      <c r="U29" s="349">
        <f t="shared" si="30"/>
        <v>0</v>
      </c>
      <c r="V29" s="359"/>
      <c r="W29" s="351" t="str">
        <f t="shared" si="0"/>
        <v>x</v>
      </c>
      <c r="X29" s="351" t="str">
        <f t="shared" si="31"/>
        <v/>
      </c>
      <c r="Y29" s="351" t="str">
        <f t="shared" si="32"/>
        <v/>
      </c>
      <c r="Z29" s="351" t="str">
        <f t="shared" si="33"/>
        <v/>
      </c>
      <c r="AA29" s="351" t="str">
        <f t="shared" ref="AA29:AA30" si="34">IF(U29&lt;=1,IF(U29&gt;0.9,"x",""),"")</f>
        <v/>
      </c>
      <c r="AB29" s="352"/>
      <c r="AC29" s="353"/>
      <c r="AD29" s="354"/>
      <c r="AE29" s="354"/>
      <c r="AF29" s="354"/>
      <c r="AG29" s="354"/>
      <c r="AH29" s="354"/>
      <c r="AI29" s="354"/>
      <c r="AJ29" s="354"/>
      <c r="AK29" s="354"/>
      <c r="AL29" s="354"/>
      <c r="AM29" s="354"/>
      <c r="AN29" s="354"/>
      <c r="AO29" s="354"/>
      <c r="AP29" s="354"/>
      <c r="AQ29" s="354"/>
      <c r="AR29" s="354"/>
      <c r="AS29" s="354"/>
      <c r="AT29" s="354"/>
      <c r="AU29" s="354"/>
      <c r="AV29" s="354"/>
      <c r="AW29" s="354"/>
      <c r="AX29" s="354"/>
      <c r="AY29" s="354"/>
      <c r="AZ29" s="354"/>
      <c r="BA29" s="354"/>
      <c r="BB29" s="354"/>
      <c r="BC29" s="355"/>
      <c r="BX29" s="357"/>
      <c r="BY29" s="358"/>
    </row>
    <row r="30" spans="1:77" s="356" customFormat="1" ht="26.25" hidden="1" customHeight="1" x14ac:dyDescent="0.25">
      <c r="A30" s="348"/>
      <c r="B30" s="278"/>
      <c r="C30" s="278"/>
      <c r="D30" s="320"/>
      <c r="E30" s="385"/>
      <c r="F30" s="381"/>
      <c r="G30" s="381"/>
      <c r="H30" s="381"/>
      <c r="I30" s="381"/>
      <c r="J30" s="381"/>
      <c r="K30" s="382">
        <f t="shared" si="27"/>
        <v>0</v>
      </c>
      <c r="L30" s="381"/>
      <c r="M30" s="381"/>
      <c r="N30" s="381"/>
      <c r="O30" s="381"/>
      <c r="P30" s="381"/>
      <c r="Q30" s="381"/>
      <c r="R30" s="382">
        <f t="shared" si="28"/>
        <v>0</v>
      </c>
      <c r="S30" s="383">
        <f t="shared" si="29"/>
        <v>0</v>
      </c>
      <c r="T30" s="384">
        <f t="shared" si="2"/>
        <v>0</v>
      </c>
      <c r="U30" s="349">
        <f t="shared" si="30"/>
        <v>0</v>
      </c>
      <c r="V30" s="359"/>
      <c r="W30" s="351" t="str">
        <f t="shared" si="0"/>
        <v>x</v>
      </c>
      <c r="X30" s="351" t="str">
        <f t="shared" si="31"/>
        <v/>
      </c>
      <c r="Y30" s="351" t="str">
        <f t="shared" si="32"/>
        <v/>
      </c>
      <c r="Z30" s="351" t="str">
        <f t="shared" si="33"/>
        <v/>
      </c>
      <c r="AA30" s="351" t="str">
        <f t="shared" si="34"/>
        <v/>
      </c>
      <c r="AB30" s="352"/>
      <c r="AC30" s="353"/>
      <c r="BX30" s="357" t="s">
        <v>272</v>
      </c>
      <c r="BY30" s="358" t="s">
        <v>273</v>
      </c>
    </row>
    <row r="31" spans="1:77" s="356" customFormat="1" ht="26.25" hidden="1" customHeight="1" x14ac:dyDescent="0.25">
      <c r="A31" s="348"/>
      <c r="B31" s="278"/>
      <c r="C31" s="278"/>
      <c r="D31" s="320"/>
      <c r="E31" s="385"/>
      <c r="F31" s="381"/>
      <c r="G31" s="381"/>
      <c r="H31" s="381"/>
      <c r="I31" s="381"/>
      <c r="J31" s="381"/>
      <c r="K31" s="382">
        <f>IF(E31="x",5,0)+IF(F31="x",3,0)+IF(G31="x",1,0)+IF(H31="x",5,0)+IF(I31="x",3,0)+IF(J31="x",1,0)</f>
        <v>0</v>
      </c>
      <c r="L31" s="381"/>
      <c r="M31" s="381"/>
      <c r="N31" s="381"/>
      <c r="O31" s="381"/>
      <c r="P31" s="381"/>
      <c r="Q31" s="381"/>
      <c r="R31" s="382">
        <f>IF(L31="x",5,0)+IF(M31="x",3,0)+IF(N31="x",1,0)+IF(O31="x",1,0)+IF(P31="x",3,0)+IF(Q31="x",5,0)</f>
        <v>0</v>
      </c>
      <c r="S31" s="383">
        <f>K31+R31</f>
        <v>0</v>
      </c>
      <c r="T31" s="384">
        <f t="shared" si="2"/>
        <v>0</v>
      </c>
      <c r="U31" s="349">
        <f>V31/100</f>
        <v>1</v>
      </c>
      <c r="V31" s="350">
        <v>100</v>
      </c>
      <c r="W31" s="351" t="str">
        <f t="shared" si="0"/>
        <v/>
      </c>
      <c r="X31" s="351" t="str">
        <f>IF(U31&lt;=0.5,IF(U31&gt;=0.21,"x",""),"")</f>
        <v/>
      </c>
      <c r="Y31" s="351" t="str">
        <f>IF(U31&lt;=0.7,IF(U31&gt;=0.51,"x",""),"")</f>
        <v/>
      </c>
      <c r="Z31" s="351" t="str">
        <f>IF(U31&lt;=0.9,IF(U31&gt;=0.71,"x",""),"")</f>
        <v/>
      </c>
      <c r="AA31" s="351" t="str">
        <f>IF(U31&lt;=1,IF(U31&gt;0.9,"x",""),"")</f>
        <v>x</v>
      </c>
      <c r="AB31" s="352"/>
      <c r="AC31" s="353"/>
      <c r="AD31" s="354"/>
      <c r="AE31" s="354"/>
      <c r="AF31" s="354"/>
      <c r="AG31" s="354"/>
      <c r="AH31" s="354"/>
      <c r="AI31" s="354"/>
      <c r="AJ31" s="354"/>
      <c r="AK31" s="354"/>
      <c r="AL31" s="354"/>
      <c r="AM31" s="354"/>
      <c r="AN31" s="354"/>
      <c r="AO31" s="354"/>
      <c r="AP31" s="354"/>
      <c r="AQ31" s="354"/>
      <c r="AR31" s="354"/>
      <c r="AS31" s="354"/>
      <c r="AT31" s="354"/>
      <c r="AU31" s="354"/>
      <c r="AV31" s="354"/>
      <c r="AW31" s="354"/>
      <c r="AX31" s="354"/>
      <c r="AY31" s="354"/>
      <c r="AZ31" s="354"/>
      <c r="BA31" s="354"/>
      <c r="BB31" s="354"/>
      <c r="BC31" s="355"/>
      <c r="BX31" s="357" t="s">
        <v>217</v>
      </c>
      <c r="BY31" s="358" t="s">
        <v>218</v>
      </c>
    </row>
    <row r="32" spans="1:77" s="356" customFormat="1" ht="26.25" hidden="1" customHeight="1" x14ac:dyDescent="0.25">
      <c r="A32" s="348"/>
      <c r="B32" s="278"/>
      <c r="C32" s="278"/>
      <c r="D32" s="320"/>
      <c r="E32" s="386"/>
      <c r="F32" s="387"/>
      <c r="G32" s="387"/>
      <c r="H32" s="387"/>
      <c r="I32" s="387"/>
      <c r="J32" s="387"/>
      <c r="K32" s="382">
        <f t="shared" ref="K32:K34" si="35">IF(E32="x",5,0)+IF(F32="x",3,0)+IF(G32="x",1,0)+IF(H32="x",5,0)+IF(I32="x",3,0)+IF(J32="x",1,0)</f>
        <v>0</v>
      </c>
      <c r="L32" s="387"/>
      <c r="M32" s="387"/>
      <c r="N32" s="387"/>
      <c r="O32" s="387"/>
      <c r="P32" s="387"/>
      <c r="Q32" s="387"/>
      <c r="R32" s="382">
        <f t="shared" ref="R32:R34" si="36">IF(L32="x",5,0)+IF(M32="x",3,0)+IF(N32="x",1,0)+IF(O32="x",1,0)+IF(P32="x",3,0)+IF(Q32="x",5,0)</f>
        <v>0</v>
      </c>
      <c r="S32" s="383">
        <f t="shared" ref="S32:S34" si="37">K32+R32</f>
        <v>0</v>
      </c>
      <c r="T32" s="384">
        <f t="shared" si="2"/>
        <v>0</v>
      </c>
      <c r="U32" s="349">
        <f t="shared" ref="U32:U34" si="38">V32/100</f>
        <v>1</v>
      </c>
      <c r="V32" s="350">
        <v>100</v>
      </c>
      <c r="W32" s="351" t="str">
        <f t="shared" si="0"/>
        <v/>
      </c>
      <c r="X32" s="351" t="str">
        <f t="shared" ref="X32:X34" si="39">IF(U32&lt;=0.5,IF(U32&gt;=0.21,"x",""),"")</f>
        <v/>
      </c>
      <c r="Y32" s="351" t="str">
        <f t="shared" ref="Y32:Y34" si="40">IF(U32&lt;=0.7,IF(U32&gt;=0.51,"x",""),"")</f>
        <v/>
      </c>
      <c r="Z32" s="351" t="str">
        <f t="shared" ref="Z32:Z34" si="41">IF(U32&lt;=0.9,IF(U32&gt;=0.71,"x",""),"")</f>
        <v/>
      </c>
      <c r="AA32" s="351" t="str">
        <f>IF(U32&lt;=1,IF(U32&gt;0.9,"x",""),"")</f>
        <v>x</v>
      </c>
      <c r="AB32" s="352"/>
      <c r="AC32" s="353"/>
      <c r="AD32" s="354"/>
      <c r="AE32" s="354"/>
      <c r="AF32" s="354"/>
      <c r="AG32" s="354"/>
      <c r="AH32" s="354"/>
      <c r="AI32" s="354"/>
      <c r="AJ32" s="354"/>
      <c r="AK32" s="354"/>
      <c r="AL32" s="354"/>
      <c r="AM32" s="354"/>
      <c r="AN32" s="354"/>
      <c r="AO32" s="354"/>
      <c r="AP32" s="354"/>
      <c r="AQ32" s="354"/>
      <c r="AR32" s="354"/>
      <c r="AS32" s="354"/>
      <c r="AT32" s="354"/>
      <c r="AU32" s="354"/>
      <c r="AV32" s="354"/>
      <c r="AW32" s="354"/>
      <c r="AX32" s="354"/>
      <c r="AY32" s="354"/>
      <c r="AZ32" s="354"/>
      <c r="BA32" s="354"/>
      <c r="BB32" s="354"/>
      <c r="BC32" s="355"/>
      <c r="BX32" s="357"/>
      <c r="BY32" s="358"/>
    </row>
    <row r="33" spans="1:77" s="356" customFormat="1" ht="26.25" hidden="1" customHeight="1" x14ac:dyDescent="0.25">
      <c r="A33" s="348"/>
      <c r="B33" s="278"/>
      <c r="C33" s="278"/>
      <c r="D33" s="320"/>
      <c r="E33" s="386"/>
      <c r="F33" s="387"/>
      <c r="G33" s="387"/>
      <c r="H33" s="387"/>
      <c r="I33" s="387"/>
      <c r="J33" s="387"/>
      <c r="K33" s="382">
        <f t="shared" si="35"/>
        <v>0</v>
      </c>
      <c r="L33" s="387"/>
      <c r="M33" s="387"/>
      <c r="N33" s="387"/>
      <c r="O33" s="387"/>
      <c r="P33" s="387"/>
      <c r="Q33" s="387"/>
      <c r="R33" s="382">
        <f t="shared" si="36"/>
        <v>0</v>
      </c>
      <c r="S33" s="383">
        <f t="shared" si="37"/>
        <v>0</v>
      </c>
      <c r="T33" s="384">
        <f t="shared" si="2"/>
        <v>0</v>
      </c>
      <c r="U33" s="349">
        <f t="shared" si="38"/>
        <v>0</v>
      </c>
      <c r="V33" s="359"/>
      <c r="W33" s="351" t="str">
        <f t="shared" si="0"/>
        <v>x</v>
      </c>
      <c r="X33" s="351" t="str">
        <f t="shared" si="39"/>
        <v/>
      </c>
      <c r="Y33" s="351" t="str">
        <f t="shared" si="40"/>
        <v/>
      </c>
      <c r="Z33" s="351" t="str">
        <f t="shared" si="41"/>
        <v/>
      </c>
      <c r="AA33" s="351" t="str">
        <f t="shared" ref="AA33:AA34" si="42">IF(U33&lt;=1,IF(U33&gt;0.9,"x",""),"")</f>
        <v/>
      </c>
      <c r="AB33" s="352"/>
      <c r="AC33" s="353"/>
      <c r="AD33" s="354"/>
      <c r="AE33" s="354"/>
      <c r="AF33" s="354"/>
      <c r="AG33" s="354"/>
      <c r="AH33" s="354"/>
      <c r="AI33" s="354"/>
      <c r="AJ33" s="354"/>
      <c r="AK33" s="354"/>
      <c r="AL33" s="354"/>
      <c r="AM33" s="354"/>
      <c r="AN33" s="354"/>
      <c r="AO33" s="354"/>
      <c r="AP33" s="354"/>
      <c r="AQ33" s="354"/>
      <c r="AR33" s="354"/>
      <c r="AS33" s="354"/>
      <c r="AT33" s="354"/>
      <c r="AU33" s="354"/>
      <c r="AV33" s="354"/>
      <c r="AW33" s="354"/>
      <c r="AX33" s="354"/>
      <c r="AY33" s="354"/>
      <c r="AZ33" s="354"/>
      <c r="BA33" s="354"/>
      <c r="BB33" s="354"/>
      <c r="BC33" s="355"/>
      <c r="BX33" s="357"/>
      <c r="BY33" s="358"/>
    </row>
    <row r="34" spans="1:77" s="356" customFormat="1" ht="26.25" hidden="1" customHeight="1" x14ac:dyDescent="0.25">
      <c r="A34" s="348"/>
      <c r="B34" s="278"/>
      <c r="C34" s="278"/>
      <c r="D34" s="320"/>
      <c r="E34" s="385"/>
      <c r="F34" s="381"/>
      <c r="G34" s="381"/>
      <c r="H34" s="381"/>
      <c r="I34" s="381"/>
      <c r="J34" s="381"/>
      <c r="K34" s="382">
        <f t="shared" si="35"/>
        <v>0</v>
      </c>
      <c r="L34" s="381"/>
      <c r="M34" s="381"/>
      <c r="N34" s="381"/>
      <c r="O34" s="381"/>
      <c r="P34" s="381"/>
      <c r="Q34" s="381"/>
      <c r="R34" s="382">
        <f t="shared" si="36"/>
        <v>0</v>
      </c>
      <c r="S34" s="383">
        <f t="shared" si="37"/>
        <v>0</v>
      </c>
      <c r="T34" s="384">
        <f t="shared" si="2"/>
        <v>0</v>
      </c>
      <c r="U34" s="349">
        <f t="shared" si="38"/>
        <v>0</v>
      </c>
      <c r="V34" s="359"/>
      <c r="W34" s="351" t="str">
        <f t="shared" si="0"/>
        <v>x</v>
      </c>
      <c r="X34" s="351" t="str">
        <f t="shared" si="39"/>
        <v/>
      </c>
      <c r="Y34" s="351" t="str">
        <f t="shared" si="40"/>
        <v/>
      </c>
      <c r="Z34" s="351" t="str">
        <f t="shared" si="41"/>
        <v/>
      </c>
      <c r="AA34" s="351" t="str">
        <f t="shared" si="42"/>
        <v/>
      </c>
      <c r="AB34" s="352"/>
      <c r="AC34" s="353"/>
      <c r="BX34" s="357" t="s">
        <v>272</v>
      </c>
      <c r="BY34" s="358" t="s">
        <v>273</v>
      </c>
    </row>
    <row r="35" spans="1:77" ht="33" customHeight="1" thickBot="1" x14ac:dyDescent="0.3">
      <c r="A35" s="329"/>
      <c r="B35" s="420"/>
      <c r="C35" s="420"/>
      <c r="D35" s="360"/>
      <c r="E35" s="421" t="s">
        <v>320</v>
      </c>
      <c r="F35" s="422"/>
      <c r="G35" s="422"/>
      <c r="H35" s="422"/>
      <c r="I35" s="422"/>
      <c r="J35" s="423"/>
      <c r="K35" s="427">
        <f>SUM(K11:K14)</f>
        <v>26</v>
      </c>
      <c r="L35" s="429" t="s">
        <v>355</v>
      </c>
      <c r="M35" s="429"/>
      <c r="N35" s="429"/>
      <c r="O35" s="429"/>
      <c r="P35" s="429"/>
      <c r="Q35" s="429"/>
      <c r="R35" s="430">
        <f>SUM(R11:R14)</f>
        <v>20</v>
      </c>
      <c r="S35" s="432">
        <f>SUM(S11:S14)</f>
        <v>46</v>
      </c>
      <c r="T35" s="411">
        <f>SUM(T11:T14)</f>
        <v>46</v>
      </c>
      <c r="U35" s="361"/>
      <c r="V35" s="413"/>
      <c r="W35" s="415" t="s">
        <v>287</v>
      </c>
      <c r="X35" s="415"/>
      <c r="Y35" s="415"/>
      <c r="Z35" s="415"/>
      <c r="AA35" s="415"/>
      <c r="AB35" s="347" t="s">
        <v>288</v>
      </c>
      <c r="AC35" s="335"/>
      <c r="BX35" s="362"/>
      <c r="BY35" s="363"/>
    </row>
    <row r="36" spans="1:77" ht="32.25" customHeight="1" thickBot="1" x14ac:dyDescent="0.3">
      <c r="A36" s="329"/>
      <c r="B36" s="420"/>
      <c r="C36" s="420"/>
      <c r="D36" s="360"/>
      <c r="E36" s="424"/>
      <c r="F36" s="425"/>
      <c r="G36" s="425"/>
      <c r="H36" s="425"/>
      <c r="I36" s="425"/>
      <c r="J36" s="426"/>
      <c r="K36" s="428"/>
      <c r="L36" s="429"/>
      <c r="M36" s="429"/>
      <c r="N36" s="429"/>
      <c r="O36" s="429"/>
      <c r="P36" s="429"/>
      <c r="Q36" s="429"/>
      <c r="R36" s="431"/>
      <c r="S36" s="433"/>
      <c r="T36" s="412"/>
      <c r="U36" s="361"/>
      <c r="V36" s="414"/>
      <c r="W36" s="364"/>
      <c r="X36" s="365" t="e">
        <f>IF(X11="x",U11*T11)+IF(#REF!="x",#REF!*#REF!)+IF(#REF!="x",#REF!*#REF!)+IF(#REF!="x",#REF!*#REF!)+IF(#REF!="x",#REF!*#REF!)+IF(#REF!="x",#REF!*#REF!)+IF(#REF!="x",#REF!*#REF!)+IF(#REF!="x",#REF!*#REF!)+IF(X12="x",U12*T12)+IF(#REF!="x",#REF!*#REF!)+IF(#REF!="x",#REF!*#REF!)+IF(#REF!="x",#REF!*#REF!)+IF(X13="x",U13*T13)+IF(#REF!="x",#REF!*#REF!)+IF(#REF!="x",#REF!*#REF!)+IF(#REF!="x",#REF!*#REF!)+IF(X14="x",U14*T14)+IF(#REF!="x",#REF!*#REF!)+IF(#REF!="x",#REF!*#REF!)+IF(#REF!="x",#REF!*#REF!)+IF(X15="x",U15*T15)+IF(X16="x",U16*T16)+IF(X17="x",U17*T17)+IF(X18="x",U18*T18)+IF(X19="x",U19*T19)+IF(X20="x",U20*T20)+IF(X21="x",U21*T21)+IF(X22="x",U22*T22)+IF(X23="x",U23*T23)+IF(X24="x",U24*T24)+IF(X25="x",U25*T25)+IF(X26="x",U26*T26)+IF(X27="x",U27*T27)+IF(X28="x",U28*T28)+IF(X29="x",U29*T29)+IF(X30="x",U30*T30)+IF(X31="x",U31*T31)+IF(X32="x",U32*T32)+IF(X33="x",U33*T33)+IF(X34="x",U34*T34)</f>
        <v>#REF!</v>
      </c>
      <c r="Y36" s="365" t="e">
        <f>IF(Y11="x",U11*T11)+IF(#REF!="x",#REF!*#REF!)+IF(#REF!="x",#REF!*#REF!)+IF(#REF!="x",#REF!*#REF!)+IF(#REF!="x",#REF!*#REF!)+IF(#REF!="x",#REF!*#REF!)+IF(#REF!="x",#REF!*#REF!)+IF(#REF!="x",#REF!*#REF!)+IF(Y12="x",U12*T12)+IF(#REF!="x",#REF!*#REF!)+IF(#REF!="x",#REF!*#REF!)+IF(#REF!="x",#REF!*#REF!)+IF(Y13="x",U13*T13)+IF(#REF!="x",#REF!*#REF!)+IF(#REF!="x",#REF!*#REF!)+IF(#REF!="x",#REF!*#REF!)+IF(Y14="x",U14*T14)+IF(#REF!="x",#REF!*#REF!)+IF(#REF!="x",#REF!*#REF!)+IF(#REF!="x",#REF!*#REF!)+IF(Y15="x",U15*T15)+IF(Y16="x",U16*T16)+IF(Y17="x",U17*T17)+IF(Y18="x",U18*T18)+IF(Y19="x",U19*T19)+IF(Y20="x",U20*T20)+IF(Y21="x",U21*T21)+IF(Y22="x",U22*T22)+IF(Y23="x",U23*T23)+IF(Y24="x",U24*T24)+IF(Y25="x",U25*T25)+IF(Y26="x",U26*T26)+IF(Y27="x",U27*T27)+IF(Y28="x",U28*T28)+IF(Y29="x",U29*T29)+IF(Y30="x",U30*T30)+IF(Y31="x",U31*T31)+IF(Y32="x",U32*T32)+IF(Y33="x",U33*T33)+IF(Y34="x",U34*T34)</f>
        <v>#REF!</v>
      </c>
      <c r="Z36" s="365" t="e">
        <f>IF(Z11="x",U11*T11)+IF(#REF!="x",#REF!*#REF!)+IF(#REF!="x",#REF!*#REF!)+IF(#REF!="x",#REF!*#REF!)+IF(#REF!="x",#REF!*#REF!)+IF(#REF!="x",#REF!*#REF!)+IF(#REF!="x",#REF!*#REF!)+IF(#REF!="x",#REF!*#REF!)+IF(Z12="x",U12*T12)+IF(#REF!="x",#REF!*#REF!)+IF(#REF!="x",#REF!*#REF!)+IF(#REF!="x",#REF!*#REF!)+IF(Z13="x",U13*T13)+IF(#REF!="x",#REF!*#REF!)+IF(#REF!="x",#REF!*#REF!)+IF(#REF!="x",#REF!*#REF!)+IF(Z14="x",U14*T14)+IF(#REF!="x",#REF!*#REF!)+IF(#REF!="x",#REF!*#REF!)+IF(#REF!="x",#REF!*#REF!)+IF(Z15="x",U15*T15)+IF(Z16="x",U16*T16)+IF(Z17="x",U17*T17)+IF(Z18="x",U18*T18)+IF(Z19="x",U19*T19)+IF(Z20="x",U20*T20)+IF(Z21="x",U21*T21)+IF(Z22="x",U22*T22)+IF(Z23="x",U23*T23)+IF(Z24="x",U24*T24)+IF(Z25="x",U25*T25)+IF(Z26="x",U26*T26)+IF(Z27="x",U27*T27)+IF(Z28="x",U28*T28)+IF(Z29="x",U29*T29)+IF(Z30="x",U30*T30)+IF(Z31="x",U31*T31)+IF(Z32="x",U32*T32)+IF(Z33="x",U33*T33)+IF(Z34="x",U34*T34)</f>
        <v>#REF!</v>
      </c>
      <c r="AA36" s="365" t="e">
        <f>IF(AA11="x",U11*T11)+IF(#REF!="x",#REF!*#REF!)+IF(#REF!="x",#REF!*#REF!)+IF(#REF!="x",#REF!*#REF!)+IF(#REF!="x",#REF!*#REF!)+IF(#REF!="x",#REF!*#REF!)+IF(#REF!="x",#REF!*#REF!)+IF(#REF!="x",#REF!*#REF!)+IF(AA12="x",U12*T12)+IF(#REF!="x",#REF!*#REF!)+IF(#REF!="x",#REF!*#REF!)+IF(#REF!="x",#REF!*#REF!)+IF(AA13="x",U13*T13)+IF(#REF!="x",#REF!*#REF!)+IF(#REF!="x",#REF!*#REF!)+IF(#REF!="x",#REF!*#REF!)+IF(AA14="x",U14*T14)+IF(#REF!="x",#REF!*#REF!)+IF(#REF!="x",#REF!*#REF!)+IF(#REF!="x",#REF!*#REF!)+IF(AA15="x",U15*T15)+IF(AA16="x",U16*T16)+IF(AA17="x",U17*T17)+IF(AA18="x",U18*T18)+IF(AA19="x",U19*T19)+IF(AA20="x",U20*T20)+IF(AA21="x",U21*T21)+IF(AA22="x",U22*T22)+IF(AA23="x",U23*T23)+IF(AA24="x",U24*T24)+IF(AA25="x",U25*T25)+IF(AA26="x",U26*T26)+IF(AA27="x",U27*T27)+IF(AA28="x",U28*T28)+IF(AA29="x",U29*T29)+IF(AA30="x",U30*T30)+IF(AA31="x",U31*T31)+IF(AA32="x",U32*T32)+IF(AA33="x",U33*T33)+IF(AA34="x",U34*T34)</f>
        <v>#REF!</v>
      </c>
      <c r="AB36" s="366" t="e">
        <f>SUM(X36:AA36)</f>
        <v>#REF!</v>
      </c>
      <c r="AC36" s="335"/>
      <c r="BX36" s="367"/>
    </row>
    <row r="37" spans="1:77" ht="18" hidden="1" customHeight="1" x14ac:dyDescent="0.25">
      <c r="A37" s="329"/>
      <c r="B37" s="282"/>
      <c r="C37" s="282"/>
      <c r="D37" s="319"/>
      <c r="E37" s="318"/>
      <c r="F37" s="318"/>
      <c r="G37" s="318"/>
      <c r="H37" s="318"/>
      <c r="I37" s="318"/>
      <c r="J37" s="318"/>
      <c r="K37" s="318"/>
      <c r="L37" s="318"/>
      <c r="M37" s="318"/>
      <c r="N37" s="318"/>
      <c r="O37" s="318"/>
      <c r="P37" s="318"/>
      <c r="Q37" s="318"/>
      <c r="R37" s="318"/>
      <c r="S37" s="318"/>
      <c r="T37" s="318"/>
      <c r="U37" s="282"/>
      <c r="V37" s="282"/>
      <c r="W37" s="282"/>
      <c r="X37" s="282"/>
      <c r="Y37" s="282"/>
      <c r="Z37" s="282"/>
      <c r="AA37" s="282"/>
      <c r="AB37" s="282"/>
      <c r="AC37" s="335"/>
    </row>
    <row r="38" spans="1:77" ht="27" hidden="1" customHeight="1" x14ac:dyDescent="0.25">
      <c r="A38" s="329"/>
      <c r="B38" s="416"/>
      <c r="C38" s="416"/>
      <c r="D38" s="319"/>
      <c r="E38" s="318"/>
      <c r="F38" s="318"/>
      <c r="G38" s="318"/>
      <c r="H38" s="318"/>
      <c r="I38" s="318"/>
      <c r="J38" s="318"/>
      <c r="K38" s="318"/>
      <c r="L38" s="318"/>
      <c r="M38" s="318"/>
      <c r="N38" s="318"/>
      <c r="O38" s="318"/>
      <c r="P38" s="318"/>
      <c r="Q38" s="318"/>
      <c r="R38" s="318"/>
      <c r="S38" s="318"/>
      <c r="T38" s="175"/>
      <c r="U38" s="282"/>
      <c r="V38" s="282"/>
      <c r="W38" s="282"/>
      <c r="X38" s="369"/>
      <c r="Y38" s="370" t="e">
        <f>AB36</f>
        <v>#REF!</v>
      </c>
      <c r="Z38" s="282"/>
      <c r="AA38" s="282"/>
      <c r="AB38" s="282"/>
      <c r="AC38" s="335"/>
    </row>
    <row r="39" spans="1:77" ht="15.75" hidden="1" customHeight="1" x14ac:dyDescent="0.25">
      <c r="A39" s="329"/>
      <c r="B39" s="282"/>
      <c r="C39" s="282"/>
      <c r="D39" s="319"/>
      <c r="E39" s="318"/>
      <c r="F39" s="318"/>
      <c r="G39" s="318"/>
      <c r="H39" s="318"/>
      <c r="I39" s="318"/>
      <c r="J39" s="318"/>
      <c r="K39" s="318"/>
      <c r="L39" s="318"/>
      <c r="M39" s="318"/>
      <c r="N39" s="318"/>
      <c r="O39" s="318"/>
      <c r="P39" s="318"/>
      <c r="Q39" s="318"/>
      <c r="R39" s="318"/>
      <c r="S39" s="318"/>
      <c r="T39" s="318"/>
      <c r="U39" s="371"/>
      <c r="V39" s="371"/>
      <c r="W39" s="282"/>
      <c r="X39" s="369"/>
      <c r="Y39" s="369"/>
      <c r="Z39" s="282"/>
      <c r="AA39" s="282"/>
      <c r="AB39" s="282"/>
      <c r="AC39" s="335"/>
    </row>
    <row r="40" spans="1:77" ht="0.75" customHeight="1" thickTop="1" x14ac:dyDescent="0.25">
      <c r="A40" s="417"/>
      <c r="B40" s="418"/>
      <c r="C40" s="418"/>
      <c r="D40" s="418"/>
      <c r="E40" s="418"/>
      <c r="F40" s="418"/>
      <c r="G40" s="418"/>
      <c r="H40" s="418"/>
      <c r="I40" s="418"/>
      <c r="J40" s="418"/>
      <c r="K40" s="418"/>
      <c r="L40" s="418"/>
      <c r="M40" s="418"/>
      <c r="N40" s="418"/>
      <c r="O40" s="418"/>
      <c r="P40" s="418"/>
      <c r="Q40" s="418"/>
      <c r="R40" s="418"/>
      <c r="S40" s="418"/>
      <c r="T40" s="418"/>
      <c r="U40" s="418"/>
      <c r="V40" s="418"/>
      <c r="W40" s="418"/>
      <c r="X40" s="418"/>
      <c r="Y40" s="418"/>
      <c r="Z40" s="418"/>
      <c r="AA40" s="418"/>
      <c r="AB40" s="418"/>
      <c r="AC40" s="419"/>
    </row>
    <row r="41" spans="1:77" s="372" customFormat="1" x14ac:dyDescent="0.25">
      <c r="E41" s="388"/>
      <c r="F41" s="388"/>
      <c r="G41" s="388"/>
      <c r="H41" s="388"/>
      <c r="I41" s="388"/>
      <c r="J41" s="388"/>
      <c r="K41" s="388"/>
      <c r="L41" s="388"/>
      <c r="M41" s="388"/>
      <c r="N41" s="388"/>
      <c r="O41" s="388"/>
      <c r="P41" s="388"/>
      <c r="Q41" s="388"/>
      <c r="R41" s="388"/>
      <c r="S41" s="388"/>
      <c r="T41" s="388"/>
      <c r="V41" s="373"/>
      <c r="Z41" s="374"/>
      <c r="BX41" s="368"/>
      <c r="BY41" s="368"/>
    </row>
  </sheetData>
  <autoFilter ref="A10:WYG36"/>
  <mergeCells count="29">
    <mergeCell ref="B2:AB2"/>
    <mergeCell ref="B4:AB4"/>
    <mergeCell ref="E7:R7"/>
    <mergeCell ref="S7:S10"/>
    <mergeCell ref="T7:T10"/>
    <mergeCell ref="U7:U10"/>
    <mergeCell ref="V7:V10"/>
    <mergeCell ref="W7:AA7"/>
    <mergeCell ref="AB7:AB10"/>
    <mergeCell ref="E8:K8"/>
    <mergeCell ref="L8:R8"/>
    <mergeCell ref="E9:G9"/>
    <mergeCell ref="H9:J9"/>
    <mergeCell ref="K9:K10"/>
    <mergeCell ref="L9:N9"/>
    <mergeCell ref="B7:D9"/>
    <mergeCell ref="B38:C38"/>
    <mergeCell ref="A40:AC40"/>
    <mergeCell ref="B35:C36"/>
    <mergeCell ref="E35:J36"/>
    <mergeCell ref="K35:K36"/>
    <mergeCell ref="L35:Q36"/>
    <mergeCell ref="R35:R36"/>
    <mergeCell ref="S35:S36"/>
    <mergeCell ref="O9:Q9"/>
    <mergeCell ref="R9:R10"/>
    <mergeCell ref="T35:T36"/>
    <mergeCell ref="V35:V36"/>
    <mergeCell ref="W35:AA35"/>
  </mergeCells>
  <conditionalFormatting sqref="AB11">
    <cfRule type="cellIs" dxfId="387" priority="60" stopIfTrue="1" operator="equal">
      <formula>"X"</formula>
    </cfRule>
  </conditionalFormatting>
  <conditionalFormatting sqref="W11">
    <cfRule type="cellIs" dxfId="386" priority="56" stopIfTrue="1" operator="equal">
      <formula>"X"</formula>
    </cfRule>
  </conditionalFormatting>
  <conditionalFormatting sqref="Z11">
    <cfRule type="cellIs" dxfId="385" priority="57" stopIfTrue="1" operator="equal">
      <formula>"X"</formula>
    </cfRule>
  </conditionalFormatting>
  <conditionalFormatting sqref="X11">
    <cfRule type="cellIs" dxfId="384" priority="58" stopIfTrue="1" operator="equal">
      <formula>"X"</formula>
    </cfRule>
  </conditionalFormatting>
  <conditionalFormatting sqref="Y11">
    <cfRule type="cellIs" dxfId="383" priority="59" stopIfTrue="1" operator="equal">
      <formula>"X"</formula>
    </cfRule>
  </conditionalFormatting>
  <conditionalFormatting sqref="AA11">
    <cfRule type="cellIs" dxfId="382" priority="55" stopIfTrue="1" operator="equal">
      <formula>"X"</formula>
    </cfRule>
  </conditionalFormatting>
  <conditionalFormatting sqref="AA19:AA22">
    <cfRule type="cellIs" dxfId="381" priority="19" stopIfTrue="1" operator="equal">
      <formula>"X"</formula>
    </cfRule>
  </conditionalFormatting>
  <conditionalFormatting sqref="AB12">
    <cfRule type="cellIs" dxfId="380" priority="48" stopIfTrue="1" operator="equal">
      <formula>"X"</formula>
    </cfRule>
  </conditionalFormatting>
  <conditionalFormatting sqref="W12">
    <cfRule type="cellIs" dxfId="379" priority="44" stopIfTrue="1" operator="equal">
      <formula>"X"</formula>
    </cfRule>
  </conditionalFormatting>
  <conditionalFormatting sqref="Z12">
    <cfRule type="cellIs" dxfId="378" priority="45" stopIfTrue="1" operator="equal">
      <formula>"X"</formula>
    </cfRule>
  </conditionalFormatting>
  <conditionalFormatting sqref="X12">
    <cfRule type="cellIs" dxfId="377" priority="46" stopIfTrue="1" operator="equal">
      <formula>"X"</formula>
    </cfRule>
  </conditionalFormatting>
  <conditionalFormatting sqref="Y12">
    <cfRule type="cellIs" dxfId="376" priority="47" stopIfTrue="1" operator="equal">
      <formula>"X"</formula>
    </cfRule>
  </conditionalFormatting>
  <conditionalFormatting sqref="AA12">
    <cfRule type="cellIs" dxfId="375" priority="43" stopIfTrue="1" operator="equal">
      <formula>"X"</formula>
    </cfRule>
  </conditionalFormatting>
  <conditionalFormatting sqref="AB13">
    <cfRule type="cellIs" dxfId="374" priority="42" stopIfTrue="1" operator="equal">
      <formula>"X"</formula>
    </cfRule>
  </conditionalFormatting>
  <conditionalFormatting sqref="W13">
    <cfRule type="cellIs" dxfId="373" priority="38" stopIfTrue="1" operator="equal">
      <formula>"X"</formula>
    </cfRule>
  </conditionalFormatting>
  <conditionalFormatting sqref="Z13">
    <cfRule type="cellIs" dxfId="372" priority="39" stopIfTrue="1" operator="equal">
      <formula>"X"</formula>
    </cfRule>
  </conditionalFormatting>
  <conditionalFormatting sqref="X13">
    <cfRule type="cellIs" dxfId="371" priority="40" stopIfTrue="1" operator="equal">
      <formula>"X"</formula>
    </cfRule>
  </conditionalFormatting>
  <conditionalFormatting sqref="Y13">
    <cfRule type="cellIs" dxfId="370" priority="41" stopIfTrue="1" operator="equal">
      <formula>"X"</formula>
    </cfRule>
  </conditionalFormatting>
  <conditionalFormatting sqref="AA13">
    <cfRule type="cellIs" dxfId="369" priority="37" stopIfTrue="1" operator="equal">
      <formula>"X"</formula>
    </cfRule>
  </conditionalFormatting>
  <conditionalFormatting sqref="AB14">
    <cfRule type="cellIs" dxfId="368" priority="36" stopIfTrue="1" operator="equal">
      <formula>"X"</formula>
    </cfRule>
  </conditionalFormatting>
  <conditionalFormatting sqref="W14">
    <cfRule type="cellIs" dxfId="367" priority="32" stopIfTrue="1" operator="equal">
      <formula>"X"</formula>
    </cfRule>
  </conditionalFormatting>
  <conditionalFormatting sqref="Z14">
    <cfRule type="cellIs" dxfId="366" priority="33" stopIfTrue="1" operator="equal">
      <formula>"X"</formula>
    </cfRule>
  </conditionalFormatting>
  <conditionalFormatting sqref="X14">
    <cfRule type="cellIs" dxfId="365" priority="34" stopIfTrue="1" operator="equal">
      <formula>"X"</formula>
    </cfRule>
  </conditionalFormatting>
  <conditionalFormatting sqref="Y14">
    <cfRule type="cellIs" dxfId="364" priority="35" stopIfTrue="1" operator="equal">
      <formula>"X"</formula>
    </cfRule>
  </conditionalFormatting>
  <conditionalFormatting sqref="AA14">
    <cfRule type="cellIs" dxfId="363" priority="31" stopIfTrue="1" operator="equal">
      <formula>"X"</formula>
    </cfRule>
  </conditionalFormatting>
  <conditionalFormatting sqref="AB15:AB18">
    <cfRule type="cellIs" dxfId="362" priority="30" stopIfTrue="1" operator="equal">
      <formula>"X"</formula>
    </cfRule>
  </conditionalFormatting>
  <conditionalFormatting sqref="W15:W18">
    <cfRule type="cellIs" dxfId="361" priority="26" stopIfTrue="1" operator="equal">
      <formula>"X"</formula>
    </cfRule>
  </conditionalFormatting>
  <conditionalFormatting sqref="Z15:Z18">
    <cfRule type="cellIs" dxfId="360" priority="27" stopIfTrue="1" operator="equal">
      <formula>"X"</formula>
    </cfRule>
  </conditionalFormatting>
  <conditionalFormatting sqref="X15:X18">
    <cfRule type="cellIs" dxfId="359" priority="28" stopIfTrue="1" operator="equal">
      <formula>"X"</formula>
    </cfRule>
  </conditionalFormatting>
  <conditionalFormatting sqref="Y15:Y18">
    <cfRule type="cellIs" dxfId="358" priority="29" stopIfTrue="1" operator="equal">
      <formula>"X"</formula>
    </cfRule>
  </conditionalFormatting>
  <conditionalFormatting sqref="AA15:AA18">
    <cfRule type="cellIs" dxfId="357" priority="25" stopIfTrue="1" operator="equal">
      <formula>"X"</formula>
    </cfRule>
  </conditionalFormatting>
  <conditionalFormatting sqref="AB19:AB22">
    <cfRule type="cellIs" dxfId="356" priority="24" stopIfTrue="1" operator="equal">
      <formula>"X"</formula>
    </cfRule>
  </conditionalFormatting>
  <conditionalFormatting sqref="W19:W22">
    <cfRule type="cellIs" dxfId="355" priority="20" stopIfTrue="1" operator="equal">
      <formula>"X"</formula>
    </cfRule>
  </conditionalFormatting>
  <conditionalFormatting sqref="Z19:Z22">
    <cfRule type="cellIs" dxfId="354" priority="21" stopIfTrue="1" operator="equal">
      <formula>"X"</formula>
    </cfRule>
  </conditionalFormatting>
  <conditionalFormatting sqref="X19:X22">
    <cfRule type="cellIs" dxfId="353" priority="22" stopIfTrue="1" operator="equal">
      <formula>"X"</formula>
    </cfRule>
  </conditionalFormatting>
  <conditionalFormatting sqref="Y19:Y22">
    <cfRule type="cellIs" dxfId="352" priority="23" stopIfTrue="1" operator="equal">
      <formula>"X"</formula>
    </cfRule>
  </conditionalFormatting>
  <conditionalFormatting sqref="AB23:AB26">
    <cfRule type="cellIs" dxfId="351" priority="18" stopIfTrue="1" operator="equal">
      <formula>"X"</formula>
    </cfRule>
  </conditionalFormatting>
  <conditionalFormatting sqref="W23:W26">
    <cfRule type="cellIs" dxfId="350" priority="14" stopIfTrue="1" operator="equal">
      <formula>"X"</formula>
    </cfRule>
  </conditionalFormatting>
  <conditionalFormatting sqref="Z23:Z26">
    <cfRule type="cellIs" dxfId="349" priority="15" stopIfTrue="1" operator="equal">
      <formula>"X"</formula>
    </cfRule>
  </conditionalFormatting>
  <conditionalFormatting sqref="X23:X26">
    <cfRule type="cellIs" dxfId="348" priority="16" stopIfTrue="1" operator="equal">
      <formula>"X"</formula>
    </cfRule>
  </conditionalFormatting>
  <conditionalFormatting sqref="Y23:Y26">
    <cfRule type="cellIs" dxfId="347" priority="17" stopIfTrue="1" operator="equal">
      <formula>"X"</formula>
    </cfRule>
  </conditionalFormatting>
  <conditionalFormatting sqref="AA23:AA26">
    <cfRule type="cellIs" dxfId="346" priority="13" stopIfTrue="1" operator="equal">
      <formula>"X"</formula>
    </cfRule>
  </conditionalFormatting>
  <conditionalFormatting sqref="AB27:AB30">
    <cfRule type="cellIs" dxfId="345" priority="12" stopIfTrue="1" operator="equal">
      <formula>"X"</formula>
    </cfRule>
  </conditionalFormatting>
  <conditionalFormatting sqref="W27:W30">
    <cfRule type="cellIs" dxfId="344" priority="8" stopIfTrue="1" operator="equal">
      <formula>"X"</formula>
    </cfRule>
  </conditionalFormatting>
  <conditionalFormatting sqref="Z27:Z30">
    <cfRule type="cellIs" dxfId="343" priority="9" stopIfTrue="1" operator="equal">
      <formula>"X"</formula>
    </cfRule>
  </conditionalFormatting>
  <conditionalFormatting sqref="X27:X30">
    <cfRule type="cellIs" dxfId="342" priority="10" stopIfTrue="1" operator="equal">
      <formula>"X"</formula>
    </cfRule>
  </conditionalFormatting>
  <conditionalFormatting sqref="Y27:Y30">
    <cfRule type="cellIs" dxfId="341" priority="11" stopIfTrue="1" operator="equal">
      <formula>"X"</formula>
    </cfRule>
  </conditionalFormatting>
  <conditionalFormatting sqref="AA27:AA30">
    <cfRule type="cellIs" dxfId="340" priority="7" stopIfTrue="1" operator="equal">
      <formula>"X"</formula>
    </cfRule>
  </conditionalFormatting>
  <conditionalFormatting sqref="AB31:AB34">
    <cfRule type="cellIs" dxfId="339" priority="6" stopIfTrue="1" operator="equal">
      <formula>"X"</formula>
    </cfRule>
  </conditionalFormatting>
  <conditionalFormatting sqref="W31:W34">
    <cfRule type="cellIs" dxfId="338" priority="2" stopIfTrue="1" operator="equal">
      <formula>"X"</formula>
    </cfRule>
  </conditionalFormatting>
  <conditionalFormatting sqref="Z31:Z34">
    <cfRule type="cellIs" dxfId="337" priority="3" stopIfTrue="1" operator="equal">
      <formula>"X"</formula>
    </cfRule>
  </conditionalFormatting>
  <conditionalFormatting sqref="X31:X34">
    <cfRule type="cellIs" dxfId="336" priority="4" stopIfTrue="1" operator="equal">
      <formula>"X"</formula>
    </cfRule>
  </conditionalFormatting>
  <conditionalFormatting sqref="Y31:Y34">
    <cfRule type="cellIs" dxfId="335" priority="5" stopIfTrue="1" operator="equal">
      <formula>"X"</formula>
    </cfRule>
  </conditionalFormatting>
  <conditionalFormatting sqref="AA31:AA34">
    <cfRule type="cellIs" dxfId="334" priority="1" stopIfTrue="1" operator="equal">
      <formula>"X"</formula>
    </cfRule>
  </conditionalFormatting>
  <pageMargins left="0.7" right="0.7" top="0.75" bottom="0.75" header="0.3" footer="0.3"/>
  <pageSetup paperSize="9" scale="60" orientation="landscape" horizontalDpi="4294967293"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workbookViewId="0">
      <selection activeCell="I3" sqref="I3"/>
    </sheetView>
  </sheetViews>
  <sheetFormatPr defaultRowHeight="12.75" x14ac:dyDescent="0.25"/>
  <cols>
    <col min="1" max="1" width="48.5703125" style="83" customWidth="1"/>
    <col min="2" max="2" width="52.5703125" style="83" customWidth="1"/>
    <col min="3" max="3" width="10.28515625" style="83" customWidth="1"/>
    <col min="4" max="4" width="8.7109375" style="83" hidden="1" customWidth="1"/>
    <col min="5" max="5" width="9.28515625" style="83" customWidth="1"/>
    <col min="6" max="10" width="16" style="83" customWidth="1"/>
    <col min="11" max="256" width="9.28515625" style="83"/>
    <col min="257" max="257" width="42.42578125" style="83" customWidth="1"/>
    <col min="258" max="258" width="46.42578125" style="83" customWidth="1"/>
    <col min="259" max="259" width="10.28515625" style="83" customWidth="1"/>
    <col min="260" max="260" width="8.7109375" style="83" customWidth="1"/>
    <col min="261" max="261" width="9.28515625" style="83" customWidth="1"/>
    <col min="262" max="266" width="16" style="83" customWidth="1"/>
    <col min="267" max="512" width="9.28515625" style="83"/>
    <col min="513" max="513" width="42.42578125" style="83" customWidth="1"/>
    <col min="514" max="514" width="46.42578125" style="83" customWidth="1"/>
    <col min="515" max="515" width="10.28515625" style="83" customWidth="1"/>
    <col min="516" max="516" width="8.7109375" style="83" customWidth="1"/>
    <col min="517" max="517" width="9.28515625" style="83" customWidth="1"/>
    <col min="518" max="522" width="16" style="83" customWidth="1"/>
    <col min="523" max="768" width="9.28515625" style="83"/>
    <col min="769" max="769" width="42.42578125" style="83" customWidth="1"/>
    <col min="770" max="770" width="46.42578125" style="83" customWidth="1"/>
    <col min="771" max="771" width="10.28515625" style="83" customWidth="1"/>
    <col min="772" max="772" width="8.7109375" style="83" customWidth="1"/>
    <col min="773" max="773" width="9.28515625" style="83" customWidth="1"/>
    <col min="774" max="778" width="16" style="83" customWidth="1"/>
    <col min="779" max="1024" width="9.28515625" style="83"/>
    <col min="1025" max="1025" width="42.42578125" style="83" customWidth="1"/>
    <col min="1026" max="1026" width="46.42578125" style="83" customWidth="1"/>
    <col min="1027" max="1027" width="10.28515625" style="83" customWidth="1"/>
    <col min="1028" max="1028" width="8.7109375" style="83" customWidth="1"/>
    <col min="1029" max="1029" width="9.28515625" style="83" customWidth="1"/>
    <col min="1030" max="1034" width="16" style="83" customWidth="1"/>
    <col min="1035" max="1280" width="9.28515625" style="83"/>
    <col min="1281" max="1281" width="42.42578125" style="83" customWidth="1"/>
    <col min="1282" max="1282" width="46.42578125" style="83" customWidth="1"/>
    <col min="1283" max="1283" width="10.28515625" style="83" customWidth="1"/>
    <col min="1284" max="1284" width="8.7109375" style="83" customWidth="1"/>
    <col min="1285" max="1285" width="9.28515625" style="83" customWidth="1"/>
    <col min="1286" max="1290" width="16" style="83" customWidth="1"/>
    <col min="1291" max="1536" width="9.28515625" style="83"/>
    <col min="1537" max="1537" width="42.42578125" style="83" customWidth="1"/>
    <col min="1538" max="1538" width="46.42578125" style="83" customWidth="1"/>
    <col min="1539" max="1539" width="10.28515625" style="83" customWidth="1"/>
    <col min="1540" max="1540" width="8.7109375" style="83" customWidth="1"/>
    <col min="1541" max="1541" width="9.28515625" style="83" customWidth="1"/>
    <col min="1542" max="1546" width="16" style="83" customWidth="1"/>
    <col min="1547" max="1792" width="9.28515625" style="83"/>
    <col min="1793" max="1793" width="42.42578125" style="83" customWidth="1"/>
    <col min="1794" max="1794" width="46.42578125" style="83" customWidth="1"/>
    <col min="1795" max="1795" width="10.28515625" style="83" customWidth="1"/>
    <col min="1796" max="1796" width="8.7109375" style="83" customWidth="1"/>
    <col min="1797" max="1797" width="9.28515625" style="83" customWidth="1"/>
    <col min="1798" max="1802" width="16" style="83" customWidth="1"/>
    <col min="1803" max="2048" width="9.28515625" style="83"/>
    <col min="2049" max="2049" width="42.42578125" style="83" customWidth="1"/>
    <col min="2050" max="2050" width="46.42578125" style="83" customWidth="1"/>
    <col min="2051" max="2051" width="10.28515625" style="83" customWidth="1"/>
    <col min="2052" max="2052" width="8.7109375" style="83" customWidth="1"/>
    <col min="2053" max="2053" width="9.28515625" style="83" customWidth="1"/>
    <col min="2054" max="2058" width="16" style="83" customWidth="1"/>
    <col min="2059" max="2304" width="9.28515625" style="83"/>
    <col min="2305" max="2305" width="42.42578125" style="83" customWidth="1"/>
    <col min="2306" max="2306" width="46.42578125" style="83" customWidth="1"/>
    <col min="2307" max="2307" width="10.28515625" style="83" customWidth="1"/>
    <col min="2308" max="2308" width="8.7109375" style="83" customWidth="1"/>
    <col min="2309" max="2309" width="9.28515625" style="83" customWidth="1"/>
    <col min="2310" max="2314" width="16" style="83" customWidth="1"/>
    <col min="2315" max="2560" width="9.28515625" style="83"/>
    <col min="2561" max="2561" width="42.42578125" style="83" customWidth="1"/>
    <col min="2562" max="2562" width="46.42578125" style="83" customWidth="1"/>
    <col min="2563" max="2563" width="10.28515625" style="83" customWidth="1"/>
    <col min="2564" max="2564" width="8.7109375" style="83" customWidth="1"/>
    <col min="2565" max="2565" width="9.28515625" style="83" customWidth="1"/>
    <col min="2566" max="2570" width="16" style="83" customWidth="1"/>
    <col min="2571" max="2816" width="9.28515625" style="83"/>
    <col min="2817" max="2817" width="42.42578125" style="83" customWidth="1"/>
    <col min="2818" max="2818" width="46.42578125" style="83" customWidth="1"/>
    <col min="2819" max="2819" width="10.28515625" style="83" customWidth="1"/>
    <col min="2820" max="2820" width="8.7109375" style="83" customWidth="1"/>
    <col min="2821" max="2821" width="9.28515625" style="83" customWidth="1"/>
    <col min="2822" max="2826" width="16" style="83" customWidth="1"/>
    <col min="2827" max="3072" width="9.28515625" style="83"/>
    <col min="3073" max="3073" width="42.42578125" style="83" customWidth="1"/>
    <col min="3074" max="3074" width="46.42578125" style="83" customWidth="1"/>
    <col min="3075" max="3075" width="10.28515625" style="83" customWidth="1"/>
    <col min="3076" max="3076" width="8.7109375" style="83" customWidth="1"/>
    <col min="3077" max="3077" width="9.28515625" style="83" customWidth="1"/>
    <col min="3078" max="3082" width="16" style="83" customWidth="1"/>
    <col min="3083" max="3328" width="9.28515625" style="83"/>
    <col min="3329" max="3329" width="42.42578125" style="83" customWidth="1"/>
    <col min="3330" max="3330" width="46.42578125" style="83" customWidth="1"/>
    <col min="3331" max="3331" width="10.28515625" style="83" customWidth="1"/>
    <col min="3332" max="3332" width="8.7109375" style="83" customWidth="1"/>
    <col min="3333" max="3333" width="9.28515625" style="83" customWidth="1"/>
    <col min="3334" max="3338" width="16" style="83" customWidth="1"/>
    <col min="3339" max="3584" width="9.28515625" style="83"/>
    <col min="3585" max="3585" width="42.42578125" style="83" customWidth="1"/>
    <col min="3586" max="3586" width="46.42578125" style="83" customWidth="1"/>
    <col min="3587" max="3587" width="10.28515625" style="83" customWidth="1"/>
    <col min="3588" max="3588" width="8.7109375" style="83" customWidth="1"/>
    <col min="3589" max="3589" width="9.28515625" style="83" customWidth="1"/>
    <col min="3590" max="3594" width="16" style="83" customWidth="1"/>
    <col min="3595" max="3840" width="9.28515625" style="83"/>
    <col min="3841" max="3841" width="42.42578125" style="83" customWidth="1"/>
    <col min="3842" max="3842" width="46.42578125" style="83" customWidth="1"/>
    <col min="3843" max="3843" width="10.28515625" style="83" customWidth="1"/>
    <col min="3844" max="3844" width="8.7109375" style="83" customWidth="1"/>
    <col min="3845" max="3845" width="9.28515625" style="83" customWidth="1"/>
    <col min="3846" max="3850" width="16" style="83" customWidth="1"/>
    <col min="3851" max="4096" width="9.28515625" style="83"/>
    <col min="4097" max="4097" width="42.42578125" style="83" customWidth="1"/>
    <col min="4098" max="4098" width="46.42578125" style="83" customWidth="1"/>
    <col min="4099" max="4099" width="10.28515625" style="83" customWidth="1"/>
    <col min="4100" max="4100" width="8.7109375" style="83" customWidth="1"/>
    <col min="4101" max="4101" width="9.28515625" style="83" customWidth="1"/>
    <col min="4102" max="4106" width="16" style="83" customWidth="1"/>
    <col min="4107" max="4352" width="9.28515625" style="83"/>
    <col min="4353" max="4353" width="42.42578125" style="83" customWidth="1"/>
    <col min="4354" max="4354" width="46.42578125" style="83" customWidth="1"/>
    <col min="4355" max="4355" width="10.28515625" style="83" customWidth="1"/>
    <col min="4356" max="4356" width="8.7109375" style="83" customWidth="1"/>
    <col min="4357" max="4357" width="9.28515625" style="83" customWidth="1"/>
    <col min="4358" max="4362" width="16" style="83" customWidth="1"/>
    <col min="4363" max="4608" width="9.28515625" style="83"/>
    <col min="4609" max="4609" width="42.42578125" style="83" customWidth="1"/>
    <col min="4610" max="4610" width="46.42578125" style="83" customWidth="1"/>
    <col min="4611" max="4611" width="10.28515625" style="83" customWidth="1"/>
    <col min="4612" max="4612" width="8.7109375" style="83" customWidth="1"/>
    <col min="4613" max="4613" width="9.28515625" style="83" customWidth="1"/>
    <col min="4614" max="4618" width="16" style="83" customWidth="1"/>
    <col min="4619" max="4864" width="9.28515625" style="83"/>
    <col min="4865" max="4865" width="42.42578125" style="83" customWidth="1"/>
    <col min="4866" max="4866" width="46.42578125" style="83" customWidth="1"/>
    <col min="4867" max="4867" width="10.28515625" style="83" customWidth="1"/>
    <col min="4868" max="4868" width="8.7109375" style="83" customWidth="1"/>
    <col min="4869" max="4869" width="9.28515625" style="83" customWidth="1"/>
    <col min="4870" max="4874" width="16" style="83" customWidth="1"/>
    <col min="4875" max="5120" width="9.28515625" style="83"/>
    <col min="5121" max="5121" width="42.42578125" style="83" customWidth="1"/>
    <col min="5122" max="5122" width="46.42578125" style="83" customWidth="1"/>
    <col min="5123" max="5123" width="10.28515625" style="83" customWidth="1"/>
    <col min="5124" max="5124" width="8.7109375" style="83" customWidth="1"/>
    <col min="5125" max="5125" width="9.28515625" style="83" customWidth="1"/>
    <col min="5126" max="5130" width="16" style="83" customWidth="1"/>
    <col min="5131" max="5376" width="9.28515625" style="83"/>
    <col min="5377" max="5377" width="42.42578125" style="83" customWidth="1"/>
    <col min="5378" max="5378" width="46.42578125" style="83" customWidth="1"/>
    <col min="5379" max="5379" width="10.28515625" style="83" customWidth="1"/>
    <col min="5380" max="5380" width="8.7109375" style="83" customWidth="1"/>
    <col min="5381" max="5381" width="9.28515625" style="83" customWidth="1"/>
    <col min="5382" max="5386" width="16" style="83" customWidth="1"/>
    <col min="5387" max="5632" width="9.28515625" style="83"/>
    <col min="5633" max="5633" width="42.42578125" style="83" customWidth="1"/>
    <col min="5634" max="5634" width="46.42578125" style="83" customWidth="1"/>
    <col min="5635" max="5635" width="10.28515625" style="83" customWidth="1"/>
    <col min="5636" max="5636" width="8.7109375" style="83" customWidth="1"/>
    <col min="5637" max="5637" width="9.28515625" style="83" customWidth="1"/>
    <col min="5638" max="5642" width="16" style="83" customWidth="1"/>
    <col min="5643" max="5888" width="9.28515625" style="83"/>
    <col min="5889" max="5889" width="42.42578125" style="83" customWidth="1"/>
    <col min="5890" max="5890" width="46.42578125" style="83" customWidth="1"/>
    <col min="5891" max="5891" width="10.28515625" style="83" customWidth="1"/>
    <col min="5892" max="5892" width="8.7109375" style="83" customWidth="1"/>
    <col min="5893" max="5893" width="9.28515625" style="83" customWidth="1"/>
    <col min="5894" max="5898" width="16" style="83" customWidth="1"/>
    <col min="5899" max="6144" width="9.28515625" style="83"/>
    <col min="6145" max="6145" width="42.42578125" style="83" customWidth="1"/>
    <col min="6146" max="6146" width="46.42578125" style="83" customWidth="1"/>
    <col min="6147" max="6147" width="10.28515625" style="83" customWidth="1"/>
    <col min="6148" max="6148" width="8.7109375" style="83" customWidth="1"/>
    <col min="6149" max="6149" width="9.28515625" style="83" customWidth="1"/>
    <col min="6150" max="6154" width="16" style="83" customWidth="1"/>
    <col min="6155" max="6400" width="9.28515625" style="83"/>
    <col min="6401" max="6401" width="42.42578125" style="83" customWidth="1"/>
    <col min="6402" max="6402" width="46.42578125" style="83" customWidth="1"/>
    <col min="6403" max="6403" width="10.28515625" style="83" customWidth="1"/>
    <col min="6404" max="6404" width="8.7109375" style="83" customWidth="1"/>
    <col min="6405" max="6405" width="9.28515625" style="83" customWidth="1"/>
    <col min="6406" max="6410" width="16" style="83" customWidth="1"/>
    <col min="6411" max="6656" width="9.28515625" style="83"/>
    <col min="6657" max="6657" width="42.42578125" style="83" customWidth="1"/>
    <col min="6658" max="6658" width="46.42578125" style="83" customWidth="1"/>
    <col min="6659" max="6659" width="10.28515625" style="83" customWidth="1"/>
    <col min="6660" max="6660" width="8.7109375" style="83" customWidth="1"/>
    <col min="6661" max="6661" width="9.28515625" style="83" customWidth="1"/>
    <col min="6662" max="6666" width="16" style="83" customWidth="1"/>
    <col min="6667" max="6912" width="9.28515625" style="83"/>
    <col min="6913" max="6913" width="42.42578125" style="83" customWidth="1"/>
    <col min="6914" max="6914" width="46.42578125" style="83" customWidth="1"/>
    <col min="6915" max="6915" width="10.28515625" style="83" customWidth="1"/>
    <col min="6916" max="6916" width="8.7109375" style="83" customWidth="1"/>
    <col min="6917" max="6917" width="9.28515625" style="83" customWidth="1"/>
    <col min="6918" max="6922" width="16" style="83" customWidth="1"/>
    <col min="6923" max="7168" width="9.28515625" style="83"/>
    <col min="7169" max="7169" width="42.42578125" style="83" customWidth="1"/>
    <col min="7170" max="7170" width="46.42578125" style="83" customWidth="1"/>
    <col min="7171" max="7171" width="10.28515625" style="83" customWidth="1"/>
    <col min="7172" max="7172" width="8.7109375" style="83" customWidth="1"/>
    <col min="7173" max="7173" width="9.28515625" style="83" customWidth="1"/>
    <col min="7174" max="7178" width="16" style="83" customWidth="1"/>
    <col min="7179" max="7424" width="9.28515625" style="83"/>
    <col min="7425" max="7425" width="42.42578125" style="83" customWidth="1"/>
    <col min="7426" max="7426" width="46.42578125" style="83" customWidth="1"/>
    <col min="7427" max="7427" width="10.28515625" style="83" customWidth="1"/>
    <col min="7428" max="7428" width="8.7109375" style="83" customWidth="1"/>
    <col min="7429" max="7429" width="9.28515625" style="83" customWidth="1"/>
    <col min="7430" max="7434" width="16" style="83" customWidth="1"/>
    <col min="7435" max="7680" width="9.28515625" style="83"/>
    <col min="7681" max="7681" width="42.42578125" style="83" customWidth="1"/>
    <col min="7682" max="7682" width="46.42578125" style="83" customWidth="1"/>
    <col min="7683" max="7683" width="10.28515625" style="83" customWidth="1"/>
    <col min="7684" max="7684" width="8.7109375" style="83" customWidth="1"/>
    <col min="7685" max="7685" width="9.28515625" style="83" customWidth="1"/>
    <col min="7686" max="7690" width="16" style="83" customWidth="1"/>
    <col min="7691" max="7936" width="9.28515625" style="83"/>
    <col min="7937" max="7937" width="42.42578125" style="83" customWidth="1"/>
    <col min="7938" max="7938" width="46.42578125" style="83" customWidth="1"/>
    <col min="7939" max="7939" width="10.28515625" style="83" customWidth="1"/>
    <col min="7940" max="7940" width="8.7109375" style="83" customWidth="1"/>
    <col min="7941" max="7941" width="9.28515625" style="83" customWidth="1"/>
    <col min="7942" max="7946" width="16" style="83" customWidth="1"/>
    <col min="7947" max="8192" width="9.28515625" style="83"/>
    <col min="8193" max="8193" width="42.42578125" style="83" customWidth="1"/>
    <col min="8194" max="8194" width="46.42578125" style="83" customWidth="1"/>
    <col min="8195" max="8195" width="10.28515625" style="83" customWidth="1"/>
    <col min="8196" max="8196" width="8.7109375" style="83" customWidth="1"/>
    <col min="8197" max="8197" width="9.28515625" style="83" customWidth="1"/>
    <col min="8198" max="8202" width="16" style="83" customWidth="1"/>
    <col min="8203" max="8448" width="9.28515625" style="83"/>
    <col min="8449" max="8449" width="42.42578125" style="83" customWidth="1"/>
    <col min="8450" max="8450" width="46.42578125" style="83" customWidth="1"/>
    <col min="8451" max="8451" width="10.28515625" style="83" customWidth="1"/>
    <col min="8452" max="8452" width="8.7109375" style="83" customWidth="1"/>
    <col min="8453" max="8453" width="9.28515625" style="83" customWidth="1"/>
    <col min="8454" max="8458" width="16" style="83" customWidth="1"/>
    <col min="8459" max="8704" width="9.28515625" style="83"/>
    <col min="8705" max="8705" width="42.42578125" style="83" customWidth="1"/>
    <col min="8706" max="8706" width="46.42578125" style="83" customWidth="1"/>
    <col min="8707" max="8707" width="10.28515625" style="83" customWidth="1"/>
    <col min="8708" max="8708" width="8.7109375" style="83" customWidth="1"/>
    <col min="8709" max="8709" width="9.28515625" style="83" customWidth="1"/>
    <col min="8710" max="8714" width="16" style="83" customWidth="1"/>
    <col min="8715" max="8960" width="9.28515625" style="83"/>
    <col min="8961" max="8961" width="42.42578125" style="83" customWidth="1"/>
    <col min="8962" max="8962" width="46.42578125" style="83" customWidth="1"/>
    <col min="8963" max="8963" width="10.28515625" style="83" customWidth="1"/>
    <col min="8964" max="8964" width="8.7109375" style="83" customWidth="1"/>
    <col min="8965" max="8965" width="9.28515625" style="83" customWidth="1"/>
    <col min="8966" max="8970" width="16" style="83" customWidth="1"/>
    <col min="8971" max="9216" width="9.28515625" style="83"/>
    <col min="9217" max="9217" width="42.42578125" style="83" customWidth="1"/>
    <col min="9218" max="9218" width="46.42578125" style="83" customWidth="1"/>
    <col min="9219" max="9219" width="10.28515625" style="83" customWidth="1"/>
    <col min="9220" max="9220" width="8.7109375" style="83" customWidth="1"/>
    <col min="9221" max="9221" width="9.28515625" style="83" customWidth="1"/>
    <col min="9222" max="9226" width="16" style="83" customWidth="1"/>
    <col min="9227" max="9472" width="9.28515625" style="83"/>
    <col min="9473" max="9473" width="42.42578125" style="83" customWidth="1"/>
    <col min="9474" max="9474" width="46.42578125" style="83" customWidth="1"/>
    <col min="9475" max="9475" width="10.28515625" style="83" customWidth="1"/>
    <col min="9476" max="9476" width="8.7109375" style="83" customWidth="1"/>
    <col min="9477" max="9477" width="9.28515625" style="83" customWidth="1"/>
    <col min="9478" max="9482" width="16" style="83" customWidth="1"/>
    <col min="9483" max="9728" width="9.28515625" style="83"/>
    <col min="9729" max="9729" width="42.42578125" style="83" customWidth="1"/>
    <col min="9730" max="9730" width="46.42578125" style="83" customWidth="1"/>
    <col min="9731" max="9731" width="10.28515625" style="83" customWidth="1"/>
    <col min="9732" max="9732" width="8.7109375" style="83" customWidth="1"/>
    <col min="9733" max="9733" width="9.28515625" style="83" customWidth="1"/>
    <col min="9734" max="9738" width="16" style="83" customWidth="1"/>
    <col min="9739" max="9984" width="9.28515625" style="83"/>
    <col min="9985" max="9985" width="42.42578125" style="83" customWidth="1"/>
    <col min="9986" max="9986" width="46.42578125" style="83" customWidth="1"/>
    <col min="9987" max="9987" width="10.28515625" style="83" customWidth="1"/>
    <col min="9988" max="9988" width="8.7109375" style="83" customWidth="1"/>
    <col min="9989" max="9989" width="9.28515625" style="83" customWidth="1"/>
    <col min="9990" max="9994" width="16" style="83" customWidth="1"/>
    <col min="9995" max="10240" width="9.28515625" style="83"/>
    <col min="10241" max="10241" width="42.42578125" style="83" customWidth="1"/>
    <col min="10242" max="10242" width="46.42578125" style="83" customWidth="1"/>
    <col min="10243" max="10243" width="10.28515625" style="83" customWidth="1"/>
    <col min="10244" max="10244" width="8.7109375" style="83" customWidth="1"/>
    <col min="10245" max="10245" width="9.28515625" style="83" customWidth="1"/>
    <col min="10246" max="10250" width="16" style="83" customWidth="1"/>
    <col min="10251" max="10496" width="9.28515625" style="83"/>
    <col min="10497" max="10497" width="42.42578125" style="83" customWidth="1"/>
    <col min="10498" max="10498" width="46.42578125" style="83" customWidth="1"/>
    <col min="10499" max="10499" width="10.28515625" style="83" customWidth="1"/>
    <col min="10500" max="10500" width="8.7109375" style="83" customWidth="1"/>
    <col min="10501" max="10501" width="9.28515625" style="83" customWidth="1"/>
    <col min="10502" max="10506" width="16" style="83" customWidth="1"/>
    <col min="10507" max="10752" width="9.28515625" style="83"/>
    <col min="10753" max="10753" width="42.42578125" style="83" customWidth="1"/>
    <col min="10754" max="10754" width="46.42578125" style="83" customWidth="1"/>
    <col min="10755" max="10755" width="10.28515625" style="83" customWidth="1"/>
    <col min="10756" max="10756" width="8.7109375" style="83" customWidth="1"/>
    <col min="10757" max="10757" width="9.28515625" style="83" customWidth="1"/>
    <col min="10758" max="10762" width="16" style="83" customWidth="1"/>
    <col min="10763" max="11008" width="9.28515625" style="83"/>
    <col min="11009" max="11009" width="42.42578125" style="83" customWidth="1"/>
    <col min="11010" max="11010" width="46.42578125" style="83" customWidth="1"/>
    <col min="11011" max="11011" width="10.28515625" style="83" customWidth="1"/>
    <col min="11012" max="11012" width="8.7109375" style="83" customWidth="1"/>
    <col min="11013" max="11013" width="9.28515625" style="83" customWidth="1"/>
    <col min="11014" max="11018" width="16" style="83" customWidth="1"/>
    <col min="11019" max="11264" width="9.28515625" style="83"/>
    <col min="11265" max="11265" width="42.42578125" style="83" customWidth="1"/>
    <col min="11266" max="11266" width="46.42578125" style="83" customWidth="1"/>
    <col min="11267" max="11267" width="10.28515625" style="83" customWidth="1"/>
    <col min="11268" max="11268" width="8.7109375" style="83" customWidth="1"/>
    <col min="11269" max="11269" width="9.28515625" style="83" customWidth="1"/>
    <col min="11270" max="11274" width="16" style="83" customWidth="1"/>
    <col min="11275" max="11520" width="9.28515625" style="83"/>
    <col min="11521" max="11521" width="42.42578125" style="83" customWidth="1"/>
    <col min="11522" max="11522" width="46.42578125" style="83" customWidth="1"/>
    <col min="11523" max="11523" width="10.28515625" style="83" customWidth="1"/>
    <col min="11524" max="11524" width="8.7109375" style="83" customWidth="1"/>
    <col min="11525" max="11525" width="9.28515625" style="83" customWidth="1"/>
    <col min="11526" max="11530" width="16" style="83" customWidth="1"/>
    <col min="11531" max="11776" width="9.28515625" style="83"/>
    <col min="11777" max="11777" width="42.42578125" style="83" customWidth="1"/>
    <col min="11778" max="11778" width="46.42578125" style="83" customWidth="1"/>
    <col min="11779" max="11779" width="10.28515625" style="83" customWidth="1"/>
    <col min="11780" max="11780" width="8.7109375" style="83" customWidth="1"/>
    <col min="11781" max="11781" width="9.28515625" style="83" customWidth="1"/>
    <col min="11782" max="11786" width="16" style="83" customWidth="1"/>
    <col min="11787" max="12032" width="9.28515625" style="83"/>
    <col min="12033" max="12033" width="42.42578125" style="83" customWidth="1"/>
    <col min="12034" max="12034" width="46.42578125" style="83" customWidth="1"/>
    <col min="12035" max="12035" width="10.28515625" style="83" customWidth="1"/>
    <col min="12036" max="12036" width="8.7109375" style="83" customWidth="1"/>
    <col min="12037" max="12037" width="9.28515625" style="83" customWidth="1"/>
    <col min="12038" max="12042" width="16" style="83" customWidth="1"/>
    <col min="12043" max="12288" width="9.28515625" style="83"/>
    <col min="12289" max="12289" width="42.42578125" style="83" customWidth="1"/>
    <col min="12290" max="12290" width="46.42578125" style="83" customWidth="1"/>
    <col min="12291" max="12291" width="10.28515625" style="83" customWidth="1"/>
    <col min="12292" max="12292" width="8.7109375" style="83" customWidth="1"/>
    <col min="12293" max="12293" width="9.28515625" style="83" customWidth="1"/>
    <col min="12294" max="12298" width="16" style="83" customWidth="1"/>
    <col min="12299" max="12544" width="9.28515625" style="83"/>
    <col min="12545" max="12545" width="42.42578125" style="83" customWidth="1"/>
    <col min="12546" max="12546" width="46.42578125" style="83" customWidth="1"/>
    <col min="12547" max="12547" width="10.28515625" style="83" customWidth="1"/>
    <col min="12548" max="12548" width="8.7109375" style="83" customWidth="1"/>
    <col min="12549" max="12549" width="9.28515625" style="83" customWidth="1"/>
    <col min="12550" max="12554" width="16" style="83" customWidth="1"/>
    <col min="12555" max="12800" width="9.28515625" style="83"/>
    <col min="12801" max="12801" width="42.42578125" style="83" customWidth="1"/>
    <col min="12802" max="12802" width="46.42578125" style="83" customWidth="1"/>
    <col min="12803" max="12803" width="10.28515625" style="83" customWidth="1"/>
    <col min="12804" max="12804" width="8.7109375" style="83" customWidth="1"/>
    <col min="12805" max="12805" width="9.28515625" style="83" customWidth="1"/>
    <col min="12806" max="12810" width="16" style="83" customWidth="1"/>
    <col min="12811" max="13056" width="9.28515625" style="83"/>
    <col min="13057" max="13057" width="42.42578125" style="83" customWidth="1"/>
    <col min="13058" max="13058" width="46.42578125" style="83" customWidth="1"/>
    <col min="13059" max="13059" width="10.28515625" style="83" customWidth="1"/>
    <col min="13060" max="13060" width="8.7109375" style="83" customWidth="1"/>
    <col min="13061" max="13061" width="9.28515625" style="83" customWidth="1"/>
    <col min="13062" max="13066" width="16" style="83" customWidth="1"/>
    <col min="13067" max="13312" width="9.28515625" style="83"/>
    <col min="13313" max="13313" width="42.42578125" style="83" customWidth="1"/>
    <col min="13314" max="13314" width="46.42578125" style="83" customWidth="1"/>
    <col min="13315" max="13315" width="10.28515625" style="83" customWidth="1"/>
    <col min="13316" max="13316" width="8.7109375" style="83" customWidth="1"/>
    <col min="13317" max="13317" width="9.28515625" style="83" customWidth="1"/>
    <col min="13318" max="13322" width="16" style="83" customWidth="1"/>
    <col min="13323" max="13568" width="9.28515625" style="83"/>
    <col min="13569" max="13569" width="42.42578125" style="83" customWidth="1"/>
    <col min="13570" max="13570" width="46.42578125" style="83" customWidth="1"/>
    <col min="13571" max="13571" width="10.28515625" style="83" customWidth="1"/>
    <col min="13572" max="13572" width="8.7109375" style="83" customWidth="1"/>
    <col min="13573" max="13573" width="9.28515625" style="83" customWidth="1"/>
    <col min="13574" max="13578" width="16" style="83" customWidth="1"/>
    <col min="13579" max="13824" width="9.28515625" style="83"/>
    <col min="13825" max="13825" width="42.42578125" style="83" customWidth="1"/>
    <col min="13826" max="13826" width="46.42578125" style="83" customWidth="1"/>
    <col min="13827" max="13827" width="10.28515625" style="83" customWidth="1"/>
    <col min="13828" max="13828" width="8.7109375" style="83" customWidth="1"/>
    <col min="13829" max="13829" width="9.28515625" style="83" customWidth="1"/>
    <col min="13830" max="13834" width="16" style="83" customWidth="1"/>
    <col min="13835" max="14080" width="9.28515625" style="83"/>
    <col min="14081" max="14081" width="42.42578125" style="83" customWidth="1"/>
    <col min="14082" max="14082" width="46.42578125" style="83" customWidth="1"/>
    <col min="14083" max="14083" width="10.28515625" style="83" customWidth="1"/>
    <col min="14084" max="14084" width="8.7109375" style="83" customWidth="1"/>
    <col min="14085" max="14085" width="9.28515625" style="83" customWidth="1"/>
    <col min="14086" max="14090" width="16" style="83" customWidth="1"/>
    <col min="14091" max="14336" width="9.28515625" style="83"/>
    <col min="14337" max="14337" width="42.42578125" style="83" customWidth="1"/>
    <col min="14338" max="14338" width="46.42578125" style="83" customWidth="1"/>
    <col min="14339" max="14339" width="10.28515625" style="83" customWidth="1"/>
    <col min="14340" max="14340" width="8.7109375" style="83" customWidth="1"/>
    <col min="14341" max="14341" width="9.28515625" style="83" customWidth="1"/>
    <col min="14342" max="14346" width="16" style="83" customWidth="1"/>
    <col min="14347" max="14592" width="9.28515625" style="83"/>
    <col min="14593" max="14593" width="42.42578125" style="83" customWidth="1"/>
    <col min="14594" max="14594" width="46.42578125" style="83" customWidth="1"/>
    <col min="14595" max="14595" width="10.28515625" style="83" customWidth="1"/>
    <col min="14596" max="14596" width="8.7109375" style="83" customWidth="1"/>
    <col min="14597" max="14597" width="9.28515625" style="83" customWidth="1"/>
    <col min="14598" max="14602" width="16" style="83" customWidth="1"/>
    <col min="14603" max="14848" width="9.28515625" style="83"/>
    <col min="14849" max="14849" width="42.42578125" style="83" customWidth="1"/>
    <col min="14850" max="14850" width="46.42578125" style="83" customWidth="1"/>
    <col min="14851" max="14851" width="10.28515625" style="83" customWidth="1"/>
    <col min="14852" max="14852" width="8.7109375" style="83" customWidth="1"/>
    <col min="14853" max="14853" width="9.28515625" style="83" customWidth="1"/>
    <col min="14854" max="14858" width="16" style="83" customWidth="1"/>
    <col min="14859" max="15104" width="9.28515625" style="83"/>
    <col min="15105" max="15105" width="42.42578125" style="83" customWidth="1"/>
    <col min="15106" max="15106" width="46.42578125" style="83" customWidth="1"/>
    <col min="15107" max="15107" width="10.28515625" style="83" customWidth="1"/>
    <col min="15108" max="15108" width="8.7109375" style="83" customWidth="1"/>
    <col min="15109" max="15109" width="9.28515625" style="83" customWidth="1"/>
    <col min="15110" max="15114" width="16" style="83" customWidth="1"/>
    <col min="15115" max="15360" width="9.28515625" style="83"/>
    <col min="15361" max="15361" width="42.42578125" style="83" customWidth="1"/>
    <col min="15362" max="15362" width="46.42578125" style="83" customWidth="1"/>
    <col min="15363" max="15363" width="10.28515625" style="83" customWidth="1"/>
    <col min="15364" max="15364" width="8.7109375" style="83" customWidth="1"/>
    <col min="15365" max="15365" width="9.28515625" style="83" customWidth="1"/>
    <col min="15366" max="15370" width="16" style="83" customWidth="1"/>
    <col min="15371" max="15616" width="9.28515625" style="83"/>
    <col min="15617" max="15617" width="42.42578125" style="83" customWidth="1"/>
    <col min="15618" max="15618" width="46.42578125" style="83" customWidth="1"/>
    <col min="15619" max="15619" width="10.28515625" style="83" customWidth="1"/>
    <col min="15620" max="15620" width="8.7109375" style="83" customWidth="1"/>
    <col min="15621" max="15621" width="9.28515625" style="83" customWidth="1"/>
    <col min="15622" max="15626" width="16" style="83" customWidth="1"/>
    <col min="15627" max="15872" width="9.28515625" style="83"/>
    <col min="15873" max="15873" width="42.42578125" style="83" customWidth="1"/>
    <col min="15874" max="15874" width="46.42578125" style="83" customWidth="1"/>
    <col min="15875" max="15875" width="10.28515625" style="83" customWidth="1"/>
    <col min="15876" max="15876" width="8.7109375" style="83" customWidth="1"/>
    <col min="15877" max="15877" width="9.28515625" style="83" customWidth="1"/>
    <col min="15878" max="15882" width="16" style="83" customWidth="1"/>
    <col min="15883" max="16128" width="9.28515625" style="83"/>
    <col min="16129" max="16129" width="42.42578125" style="83" customWidth="1"/>
    <col min="16130" max="16130" width="46.42578125" style="83" customWidth="1"/>
    <col min="16131" max="16131" width="10.28515625" style="83" customWidth="1"/>
    <col min="16132" max="16132" width="8.7109375" style="83" customWidth="1"/>
    <col min="16133" max="16133" width="9.28515625" style="83" customWidth="1"/>
    <col min="16134" max="16138" width="16" style="83" customWidth="1"/>
    <col min="16139" max="16384" width="9.28515625" style="83"/>
  </cols>
  <sheetData>
    <row r="1" spans="1:10" s="67" customFormat="1" ht="21.75" customHeight="1" x14ac:dyDescent="0.25">
      <c r="A1" s="595" t="str">
        <f>'Elenco P.I.'!B2</f>
        <v>Comune di VILLAURBANA</v>
      </c>
      <c r="B1" s="596"/>
      <c r="C1" s="596"/>
      <c r="D1" s="596"/>
      <c r="E1" s="596"/>
      <c r="F1" s="596"/>
      <c r="G1" s="596"/>
      <c r="H1" s="596"/>
      <c r="I1" s="596"/>
      <c r="J1" s="597"/>
    </row>
    <row r="2" spans="1:10" s="67" customFormat="1" ht="19.5" customHeight="1" x14ac:dyDescent="0.25">
      <c r="A2" s="68" t="s">
        <v>0</v>
      </c>
      <c r="B2" s="69" t="str">
        <f>'Elenco P.I.'!B7</f>
        <v>Area: TECNICA E DI VIGILANZA</v>
      </c>
      <c r="C2" s="70"/>
      <c r="D2" s="70"/>
      <c r="E2" s="70"/>
      <c r="F2" s="71" t="s">
        <v>225</v>
      </c>
      <c r="G2" s="71" t="s">
        <v>226</v>
      </c>
      <c r="H2" s="70"/>
      <c r="I2" s="71" t="s">
        <v>227</v>
      </c>
      <c r="J2" s="72"/>
    </row>
    <row r="3" spans="1:10" s="67" customFormat="1" ht="19.5" customHeight="1" x14ac:dyDescent="0.25">
      <c r="A3" s="68" t="s">
        <v>228</v>
      </c>
      <c r="B3" s="73"/>
      <c r="C3" s="70"/>
      <c r="D3" s="70"/>
      <c r="E3" s="70"/>
      <c r="F3" s="74"/>
      <c r="G3" s="74"/>
      <c r="H3" s="70"/>
      <c r="I3" s="75">
        <v>2020</v>
      </c>
      <c r="J3" s="72"/>
    </row>
    <row r="4" spans="1:10" s="67" customFormat="1" ht="19.5" customHeight="1" x14ac:dyDescent="0.25">
      <c r="A4" s="68" t="s">
        <v>229</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98" t="s">
        <v>230</v>
      </c>
      <c r="B6" s="598"/>
      <c r="C6" s="598"/>
      <c r="D6" s="598"/>
      <c r="E6" s="598"/>
      <c r="F6" s="600" t="s">
        <v>231</v>
      </c>
      <c r="G6" s="600"/>
      <c r="H6" s="600"/>
      <c r="I6" s="600"/>
      <c r="J6" s="600"/>
    </row>
    <row r="7" spans="1:10" ht="15.75" customHeight="1" x14ac:dyDescent="0.25">
      <c r="A7" s="599"/>
      <c r="B7" s="599"/>
      <c r="C7" s="599"/>
      <c r="D7" s="599"/>
      <c r="E7" s="599"/>
      <c r="F7" s="273">
        <v>1</v>
      </c>
      <c r="G7" s="273">
        <v>2</v>
      </c>
      <c r="H7" s="273">
        <v>3</v>
      </c>
      <c r="I7" s="273">
        <v>4</v>
      </c>
      <c r="J7" s="273">
        <v>5</v>
      </c>
    </row>
    <row r="8" spans="1:10" ht="15.75" customHeight="1" x14ac:dyDescent="0.25">
      <c r="A8" s="599"/>
      <c r="B8" s="599"/>
      <c r="C8" s="599"/>
      <c r="D8" s="599"/>
      <c r="E8" s="599"/>
      <c r="F8" s="85" t="s">
        <v>232</v>
      </c>
      <c r="G8" s="85" t="s">
        <v>233</v>
      </c>
      <c r="H8" s="86" t="s">
        <v>234</v>
      </c>
      <c r="I8" s="86" t="s">
        <v>235</v>
      </c>
      <c r="J8" s="86" t="s">
        <v>236</v>
      </c>
    </row>
    <row r="9" spans="1:10" ht="4.5" customHeight="1" x14ac:dyDescent="0.25">
      <c r="A9" s="601"/>
      <c r="B9" s="601"/>
      <c r="C9" s="601"/>
      <c r="D9" s="601"/>
      <c r="E9" s="601"/>
      <c r="F9" s="601"/>
      <c r="G9" s="601"/>
      <c r="H9" s="601"/>
      <c r="I9" s="601"/>
      <c r="J9" s="601"/>
    </row>
    <row r="10" spans="1:10" ht="32.25" customHeight="1" x14ac:dyDescent="0.25">
      <c r="A10" s="87" t="s">
        <v>237</v>
      </c>
      <c r="B10" s="87" t="s">
        <v>238</v>
      </c>
      <c r="C10" s="88" t="s">
        <v>239</v>
      </c>
      <c r="D10" s="88" t="s">
        <v>240</v>
      </c>
      <c r="E10" s="88" t="s">
        <v>241</v>
      </c>
      <c r="F10" s="88" t="s">
        <v>242</v>
      </c>
      <c r="G10" s="88" t="s">
        <v>57</v>
      </c>
      <c r="H10" s="88" t="s">
        <v>243</v>
      </c>
      <c r="I10" s="88" t="s">
        <v>244</v>
      </c>
      <c r="J10" s="88" t="s">
        <v>245</v>
      </c>
    </row>
    <row r="11" spans="1:10" ht="57.75" customHeight="1" x14ac:dyDescent="0.25">
      <c r="A11" s="89" t="str">
        <f>'Resp. 1'!B16</f>
        <v>Assicurare un'efficace acquisizione, gestione e programmazione delle risorse finanziarie dell'ente al fine di garantire la qualità dei servizi svolti e il rispetto dei piani e dei programmi della politica</v>
      </c>
      <c r="B11" s="90"/>
      <c r="C11" s="91"/>
      <c r="D11" s="92">
        <f t="shared" ref="D11:D20" si="0">E11/100</f>
        <v>0</v>
      </c>
      <c r="E11" s="93"/>
      <c r="F11" s="94" t="str">
        <f>IF(E11&lt;=20,"X","")</f>
        <v>X</v>
      </c>
      <c r="G11" s="94" t="str">
        <f>IF(AND(E11&gt;20,E11&lt;=50),"X","")</f>
        <v/>
      </c>
      <c r="H11" s="94" t="str">
        <f>IF(AND(E11&gt;50,E11&lt;=70),"X","")</f>
        <v/>
      </c>
      <c r="I11" s="94" t="str">
        <f>IF(AND(E11&gt;70,E11&lt;=90),"X","")</f>
        <v/>
      </c>
      <c r="J11" s="94" t="str">
        <f>IF(AND(E11&gt;90,E11&lt;=100),"X","")</f>
        <v/>
      </c>
    </row>
    <row r="12" spans="1:10" ht="105" customHeight="1" x14ac:dyDescent="0.25">
      <c r="A12" s="89" t="e">
        <f>'Resp. 1'!#REF!</f>
        <v>#REF!</v>
      </c>
      <c r="B12" s="96"/>
      <c r="C12" s="91"/>
      <c r="D12" s="92">
        <f t="shared" si="0"/>
        <v>0</v>
      </c>
      <c r="E12" s="93"/>
      <c r="F12" s="94" t="str">
        <f t="shared" ref="F12:F20" si="1">IF(E12&lt;=20,"X","")</f>
        <v>X</v>
      </c>
      <c r="G12" s="94" t="str">
        <f t="shared" ref="G12:G20" si="2">IF(AND(E12&gt;20,E12&lt;=50),"X","")</f>
        <v/>
      </c>
      <c r="H12" s="94" t="str">
        <f t="shared" ref="H12:H20" si="3">IF(AND(E12&gt;50,E12&lt;=70),"X","")</f>
        <v/>
      </c>
      <c r="I12" s="94" t="str">
        <f t="shared" ref="I12:I20" si="4">IF(AND(E12&gt;70,E12&lt;=90),"X","")</f>
        <v/>
      </c>
      <c r="J12" s="94" t="str">
        <f t="shared" ref="J12:J20" si="5">IF(AND(E12&gt;90,E12&lt;=100),"X","")</f>
        <v/>
      </c>
    </row>
    <row r="13" spans="1:10" ht="102.75" customHeight="1" x14ac:dyDescent="0.25">
      <c r="A13" s="89" t="e">
        <f>'Resp. 1'!#REF!</f>
        <v>#REF!</v>
      </c>
      <c r="B13" s="96"/>
      <c r="C13" s="93"/>
      <c r="D13" s="92">
        <f t="shared" si="0"/>
        <v>0</v>
      </c>
      <c r="E13" s="93"/>
      <c r="F13" s="94" t="str">
        <f t="shared" si="1"/>
        <v>X</v>
      </c>
      <c r="G13" s="94" t="str">
        <f t="shared" si="2"/>
        <v/>
      </c>
      <c r="H13" s="94" t="str">
        <f t="shared" si="3"/>
        <v/>
      </c>
      <c r="I13" s="94" t="str">
        <f t="shared" si="4"/>
        <v/>
      </c>
      <c r="J13" s="94" t="str">
        <f t="shared" si="5"/>
        <v/>
      </c>
    </row>
    <row r="14" spans="1:10" ht="57.75" customHeight="1" x14ac:dyDescent="0.25">
      <c r="A14" s="89" t="e">
        <f>'Resp. 1'!#REF!</f>
        <v>#REF!</v>
      </c>
      <c r="B14" s="96"/>
      <c r="C14" s="93"/>
      <c r="D14" s="92">
        <f t="shared" si="0"/>
        <v>0</v>
      </c>
      <c r="E14" s="93"/>
      <c r="F14" s="94" t="str">
        <f t="shared" si="1"/>
        <v>X</v>
      </c>
      <c r="G14" s="94" t="str">
        <f t="shared" si="2"/>
        <v/>
      </c>
      <c r="H14" s="94" t="str">
        <f t="shared" si="3"/>
        <v/>
      </c>
      <c r="I14" s="94" t="str">
        <f t="shared" si="4"/>
        <v/>
      </c>
      <c r="J14" s="94" t="str">
        <f t="shared" si="5"/>
        <v/>
      </c>
    </row>
    <row r="15" spans="1:10" ht="57.75" customHeight="1" x14ac:dyDescent="0.25">
      <c r="A15" s="89" t="str">
        <f>'Resp. 1'!B17</f>
        <v>Attuazione delle misure previste dalla normativa e dal PTPCT dell'ente in materia di trasparenza e anticorruzione</v>
      </c>
      <c r="B15" s="96"/>
      <c r="C15" s="93"/>
      <c r="D15" s="92">
        <f t="shared" si="0"/>
        <v>0</v>
      </c>
      <c r="E15" s="93"/>
      <c r="F15" s="94" t="str">
        <f t="shared" si="1"/>
        <v>X</v>
      </c>
      <c r="G15" s="94" t="str">
        <f t="shared" si="2"/>
        <v/>
      </c>
      <c r="H15" s="94" t="str">
        <f t="shared" si="3"/>
        <v/>
      </c>
      <c r="I15" s="94" t="str">
        <f t="shared" si="4"/>
        <v/>
      </c>
      <c r="J15" s="94" t="str">
        <f t="shared" si="5"/>
        <v/>
      </c>
    </row>
    <row r="16" spans="1:10" ht="57.75" customHeight="1" x14ac:dyDescent="0.25">
      <c r="A16" s="89" t="str">
        <f>'Resp. 1'!B18</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6" s="96"/>
      <c r="C16" s="93"/>
      <c r="D16" s="92">
        <f t="shared" si="0"/>
        <v>0</v>
      </c>
      <c r="E16" s="93"/>
      <c r="F16" s="94" t="str">
        <f t="shared" si="1"/>
        <v>X</v>
      </c>
      <c r="G16" s="94" t="str">
        <f t="shared" si="2"/>
        <v/>
      </c>
      <c r="H16" s="94" t="str">
        <f t="shared" si="3"/>
        <v/>
      </c>
      <c r="I16" s="94" t="str">
        <f t="shared" si="4"/>
        <v/>
      </c>
      <c r="J16" s="94" t="str">
        <f t="shared" si="5"/>
        <v/>
      </c>
    </row>
    <row r="17" spans="1:10" ht="57.75" customHeight="1" x14ac:dyDescent="0.25">
      <c r="A17" s="89" t="e">
        <f>'Resp. 1'!B19</f>
        <v>#REF!</v>
      </c>
      <c r="B17" s="89"/>
      <c r="C17" s="93">
        <v>60</v>
      </c>
      <c r="D17" s="92">
        <f t="shared" si="0"/>
        <v>0</v>
      </c>
      <c r="E17" s="93"/>
      <c r="F17" s="94" t="str">
        <f t="shared" si="1"/>
        <v>X</v>
      </c>
      <c r="G17" s="94" t="str">
        <f t="shared" si="2"/>
        <v/>
      </c>
      <c r="H17" s="94" t="str">
        <f t="shared" si="3"/>
        <v/>
      </c>
      <c r="I17" s="94" t="str">
        <f t="shared" si="4"/>
        <v/>
      </c>
      <c r="J17" s="94" t="str">
        <f t="shared" si="5"/>
        <v/>
      </c>
    </row>
    <row r="18" spans="1:10" ht="26.25" customHeight="1" x14ac:dyDescent="0.25">
      <c r="A18" s="89">
        <f>'Resp. 1'!B20</f>
        <v>0</v>
      </c>
      <c r="B18" s="96"/>
      <c r="C18" s="93"/>
      <c r="D18" s="92">
        <f t="shared" si="0"/>
        <v>0</v>
      </c>
      <c r="E18" s="93"/>
      <c r="F18" s="94" t="str">
        <f t="shared" si="1"/>
        <v>X</v>
      </c>
      <c r="G18" s="94" t="str">
        <f t="shared" si="2"/>
        <v/>
      </c>
      <c r="H18" s="94" t="str">
        <f t="shared" si="3"/>
        <v/>
      </c>
      <c r="I18" s="94" t="str">
        <f t="shared" si="4"/>
        <v/>
      </c>
      <c r="J18" s="94" t="str">
        <f t="shared" si="5"/>
        <v/>
      </c>
    </row>
    <row r="19" spans="1:10" ht="26.25" customHeight="1" x14ac:dyDescent="0.25">
      <c r="A19" s="89">
        <f>'Resp. 1'!B21</f>
        <v>0</v>
      </c>
      <c r="B19" s="96"/>
      <c r="C19" s="93"/>
      <c r="D19" s="92">
        <f t="shared" si="0"/>
        <v>0</v>
      </c>
      <c r="E19" s="93"/>
      <c r="F19" s="94" t="str">
        <f t="shared" si="1"/>
        <v>X</v>
      </c>
      <c r="G19" s="94" t="str">
        <f t="shared" si="2"/>
        <v/>
      </c>
      <c r="H19" s="94" t="str">
        <f t="shared" si="3"/>
        <v/>
      </c>
      <c r="I19" s="94" t="str">
        <f t="shared" si="4"/>
        <v/>
      </c>
      <c r="J19" s="94" t="str">
        <f t="shared" si="5"/>
        <v/>
      </c>
    </row>
    <row r="20" spans="1:10" ht="26.25" customHeight="1" x14ac:dyDescent="0.25">
      <c r="A20" s="89">
        <f>'Resp. 1'!B22</f>
        <v>0</v>
      </c>
      <c r="B20" s="96"/>
      <c r="C20" s="93"/>
      <c r="D20" s="92">
        <f t="shared" si="0"/>
        <v>0</v>
      </c>
      <c r="E20" s="93"/>
      <c r="F20" s="94" t="str">
        <f t="shared" si="1"/>
        <v>X</v>
      </c>
      <c r="G20" s="94" t="str">
        <f t="shared" si="2"/>
        <v/>
      </c>
      <c r="H20" s="94" t="str">
        <f t="shared" si="3"/>
        <v/>
      </c>
      <c r="I20" s="94" t="str">
        <f t="shared" si="4"/>
        <v/>
      </c>
      <c r="J20" s="94" t="str">
        <f t="shared" si="5"/>
        <v/>
      </c>
    </row>
    <row r="21" spans="1:10" x14ac:dyDescent="0.25">
      <c r="A21" s="97" t="s">
        <v>246</v>
      </c>
      <c r="B21" s="98" t="str">
        <f>IF(C21=60,"Pesatura Adeguata","Pesatura Inadeguata")</f>
        <v>Pesatura Adeguata</v>
      </c>
      <c r="C21" s="99">
        <f>SUM(C11:C20)</f>
        <v>60</v>
      </c>
      <c r="D21" s="99"/>
      <c r="E21" s="100">
        <f>SUM(G21:J21)/C21</f>
        <v>0</v>
      </c>
      <c r="F21" s="101"/>
      <c r="G21" s="102">
        <f>IF(G11="x",C11*D11)+IF(G12="x",C12*D12)+IF(G13="x",C13*D13)+IF(G14="x",C14*D14)+IF(G15="x",C15*D15)+IF(G16="x",C16*D16)+IF(G17="x",C17*D17)+IF(G18="x",C18*D18)+IF(G19="x",C19*D19)+IF(G20="x",C20*D20)</f>
        <v>0</v>
      </c>
      <c r="H21" s="102">
        <f>IF(H11="x",C11*D11)+IF(H12="x",C12*D12)+IF(H13="x",C13*D13)+IF(H14="x",C14*D14)+IF(H15="x",C15*D15)+IF(H16="x",C16*D16)+IF(H17="x",C17*D17)+IF(H18="x",C18*D18)+IF(H19="x",C19*D19)+IF(H20="x",C20*D20)</f>
        <v>0</v>
      </c>
      <c r="I21" s="102">
        <f>IF(I11="x",C11*D11)+IF(I12="x",C12*D12)+IF(I13="x",C13*D13)+IF(I14="x",C14*D14)+IF(I15="x",C15*D15)+IF(I16="x",C16*D16)+IF(I17="x",C17*D17)+IF(I18="x",C18*D18)+IF(I19="x",C19*D19)+IF(I20="x",C20*D20)</f>
        <v>0</v>
      </c>
      <c r="J21" s="102">
        <f>IF(J11="x",C11*D11)+IF(J12="x",C12*D12)+IF(J13="x",C13*D13)+IF(J14="x",C14*D14)+IF(J15="x",C15*D15)+IF(J16="x",C16*D16)+IF(J17="x",C17*D17)+IF(J18="x",C18*D18)+IF(J19="x",C19*D19)+IF(J19="x",C19*D19)</f>
        <v>0</v>
      </c>
    </row>
    <row r="22" spans="1:10" ht="3" customHeight="1" x14ac:dyDescent="0.25">
      <c r="A22" s="601"/>
      <c r="B22" s="602"/>
      <c r="C22" s="602"/>
      <c r="D22" s="274"/>
      <c r="E22" s="601"/>
      <c r="F22" s="602"/>
      <c r="G22" s="602"/>
      <c r="H22" s="601"/>
      <c r="I22" s="602"/>
      <c r="J22" s="602"/>
    </row>
    <row r="23" spans="1:10" ht="42" customHeight="1" x14ac:dyDescent="0.25">
      <c r="A23" s="87" t="s">
        <v>247</v>
      </c>
      <c r="B23" s="87" t="s">
        <v>238</v>
      </c>
      <c r="C23" s="88" t="s">
        <v>239</v>
      </c>
      <c r="D23" s="88" t="s">
        <v>240</v>
      </c>
      <c r="E23" s="88" t="s">
        <v>241</v>
      </c>
      <c r="F23" s="88" t="s">
        <v>242</v>
      </c>
      <c r="G23" s="88" t="s">
        <v>57</v>
      </c>
      <c r="H23" s="88" t="s">
        <v>243</v>
      </c>
      <c r="I23" s="88" t="s">
        <v>244</v>
      </c>
      <c r="J23" s="88" t="s">
        <v>245</v>
      </c>
    </row>
    <row r="24" spans="1:10" s="105" customFormat="1" ht="27" customHeight="1" x14ac:dyDescent="0.25">
      <c r="A24" s="96" t="str">
        <f>'Resp. 1'!B33</f>
        <v>Garantire il controllo effettivo da parte della stazione appaltante sull’esecuzione delle prestazioni</v>
      </c>
      <c r="B24" s="95"/>
      <c r="C24" s="104">
        <v>20</v>
      </c>
      <c r="D24" s="92">
        <f>E24/100</f>
        <v>0</v>
      </c>
      <c r="E24" s="93"/>
      <c r="F24" s="94" t="str">
        <f t="shared" ref="F24:F34" si="6">IF(E24&lt;=20,"X","")</f>
        <v>X</v>
      </c>
      <c r="G24" s="94" t="str">
        <f t="shared" ref="G24:G34" si="7">IF(AND(E24&gt;20,E24&lt;=50),"X","")</f>
        <v/>
      </c>
      <c r="H24" s="94" t="str">
        <f t="shared" ref="H24:H34" si="8">IF(AND(E24&gt;50,E24&lt;=70),"X","")</f>
        <v/>
      </c>
      <c r="I24" s="94" t="str">
        <f t="shared" ref="I24:I34" si="9">IF(AND(E24&gt;70,E24&lt;=90),"X","")</f>
        <v/>
      </c>
      <c r="J24" s="94" t="str">
        <f>IF(AND(E24&gt;90,E24&lt;=100),"X","")</f>
        <v/>
      </c>
    </row>
    <row r="25" spans="1:10" s="105" customFormat="1" ht="27" customHeight="1" x14ac:dyDescent="0.25">
      <c r="A25" s="96" t="e">
        <f>'Resp. 1'!#REF!</f>
        <v>#REF!</v>
      </c>
      <c r="B25" s="96"/>
      <c r="C25" s="104"/>
      <c r="D25" s="92">
        <f t="shared" ref="D25:D31" si="10">E25/100</f>
        <v>0</v>
      </c>
      <c r="E25" s="93"/>
      <c r="F25" s="94" t="str">
        <f t="shared" si="6"/>
        <v>X</v>
      </c>
      <c r="G25" s="94" t="str">
        <f t="shared" si="7"/>
        <v/>
      </c>
      <c r="H25" s="94" t="str">
        <f t="shared" si="8"/>
        <v/>
      </c>
      <c r="I25" s="94" t="str">
        <f t="shared" si="9"/>
        <v/>
      </c>
      <c r="J25" s="94" t="str">
        <f t="shared" ref="J25:J31" si="11">IF(AND(E25&gt;90,E25&lt;=100),"X","")</f>
        <v/>
      </c>
    </row>
    <row r="26" spans="1:10" s="105" customFormat="1" ht="27" customHeight="1" x14ac:dyDescent="0.25">
      <c r="A26" s="96" t="str">
        <f>'Resp. 1'!B34</f>
        <v xml:space="preserve"> Pianificare e implementare le azioni necessarie all'introduzione del Lavoro Agile secondo le direttive di cui all'art. 87 del  D.L. n. 18 del 17/3/2020 recante "Misure straordinarie in materia di lavoro agile…" 
</v>
      </c>
      <c r="B26" s="96"/>
      <c r="C26" s="104"/>
      <c r="D26" s="92">
        <f t="shared" si="10"/>
        <v>0</v>
      </c>
      <c r="E26" s="93"/>
      <c r="F26" s="94" t="str">
        <f t="shared" si="6"/>
        <v>X</v>
      </c>
      <c r="G26" s="94" t="str">
        <f t="shared" si="7"/>
        <v/>
      </c>
      <c r="H26" s="94" t="str">
        <f t="shared" si="8"/>
        <v/>
      </c>
      <c r="I26" s="94" t="str">
        <f t="shared" si="9"/>
        <v/>
      </c>
      <c r="J26" s="94" t="str">
        <f t="shared" si="11"/>
        <v/>
      </c>
    </row>
    <row r="27" spans="1:10" s="105" customFormat="1" ht="27" customHeight="1" x14ac:dyDescent="0.25">
      <c r="A27" s="96" t="str">
        <f>'Resp. 1'!B35</f>
        <v>Gestione dell'emergenza sanitaria  a cura del personale della Polizia Locale</v>
      </c>
      <c r="B27" s="96"/>
      <c r="C27" s="104"/>
      <c r="D27" s="92">
        <f t="shared" si="10"/>
        <v>0</v>
      </c>
      <c r="E27" s="93"/>
      <c r="F27" s="94" t="str">
        <f t="shared" si="6"/>
        <v>X</v>
      </c>
      <c r="G27" s="94" t="str">
        <f t="shared" si="7"/>
        <v/>
      </c>
      <c r="H27" s="94" t="str">
        <f t="shared" si="8"/>
        <v/>
      </c>
      <c r="I27" s="94" t="str">
        <f t="shared" si="9"/>
        <v/>
      </c>
      <c r="J27" s="94" t="str">
        <f t="shared" si="11"/>
        <v/>
      </c>
    </row>
    <row r="28" spans="1:10" s="105" customFormat="1" ht="27" customHeight="1" x14ac:dyDescent="0.25">
      <c r="A28" s="96">
        <f>'Resp. 1'!B36</f>
        <v>0</v>
      </c>
      <c r="B28" s="96"/>
      <c r="C28" s="106"/>
      <c r="D28" s="92">
        <f t="shared" si="10"/>
        <v>0</v>
      </c>
      <c r="E28" s="93"/>
      <c r="F28" s="94" t="str">
        <f t="shared" si="6"/>
        <v>X</v>
      </c>
      <c r="G28" s="94" t="str">
        <f t="shared" si="7"/>
        <v/>
      </c>
      <c r="H28" s="94" t="str">
        <f t="shared" si="8"/>
        <v/>
      </c>
      <c r="I28" s="94" t="str">
        <f t="shared" si="9"/>
        <v/>
      </c>
      <c r="J28" s="94" t="str">
        <f t="shared" si="11"/>
        <v/>
      </c>
    </row>
    <row r="29" spans="1:10" s="105" customFormat="1" ht="27" customHeight="1" x14ac:dyDescent="0.25">
      <c r="A29" s="96">
        <f>'Resp. 1'!B37</f>
        <v>0</v>
      </c>
      <c r="B29" s="96"/>
      <c r="C29" s="106"/>
      <c r="D29" s="92">
        <f t="shared" si="10"/>
        <v>0</v>
      </c>
      <c r="E29" s="93"/>
      <c r="F29" s="94" t="str">
        <f t="shared" si="6"/>
        <v>X</v>
      </c>
      <c r="G29" s="94" t="str">
        <f t="shared" si="7"/>
        <v/>
      </c>
      <c r="H29" s="94" t="str">
        <f t="shared" si="8"/>
        <v/>
      </c>
      <c r="I29" s="94" t="str">
        <f t="shared" si="9"/>
        <v/>
      </c>
      <c r="J29" s="94" t="str">
        <f t="shared" si="11"/>
        <v/>
      </c>
    </row>
    <row r="30" spans="1:10" s="105" customFormat="1" ht="27" customHeight="1" x14ac:dyDescent="0.25">
      <c r="A30" s="96">
        <f>'Resp. 1'!B38</f>
        <v>0</v>
      </c>
      <c r="B30" s="96"/>
      <c r="C30" s="106"/>
      <c r="D30" s="92">
        <f t="shared" si="10"/>
        <v>0</v>
      </c>
      <c r="E30" s="93"/>
      <c r="F30" s="94" t="str">
        <f t="shared" si="6"/>
        <v>X</v>
      </c>
      <c r="G30" s="94" t="str">
        <f t="shared" si="7"/>
        <v/>
      </c>
      <c r="H30" s="94" t="str">
        <f t="shared" si="8"/>
        <v/>
      </c>
      <c r="I30" s="94" t="str">
        <f t="shared" si="9"/>
        <v/>
      </c>
      <c r="J30" s="94" t="str">
        <f t="shared" si="11"/>
        <v/>
      </c>
    </row>
    <row r="31" spans="1:10" s="105" customFormat="1" ht="27" customHeight="1" x14ac:dyDescent="0.25">
      <c r="A31" s="96">
        <f>'Resp. 1'!B39</f>
        <v>0</v>
      </c>
      <c r="B31" s="96"/>
      <c r="C31" s="106"/>
      <c r="D31" s="92">
        <f t="shared" si="10"/>
        <v>0</v>
      </c>
      <c r="E31" s="93"/>
      <c r="F31" s="94" t="str">
        <f t="shared" si="6"/>
        <v>X</v>
      </c>
      <c r="G31" s="94" t="str">
        <f t="shared" si="7"/>
        <v/>
      </c>
      <c r="H31" s="94" t="str">
        <f t="shared" si="8"/>
        <v/>
      </c>
      <c r="I31" s="94" t="str">
        <f t="shared" si="9"/>
        <v/>
      </c>
      <c r="J31" s="94" t="str">
        <f t="shared" si="11"/>
        <v/>
      </c>
    </row>
    <row r="32" spans="1:10" ht="42" customHeight="1" x14ac:dyDescent="0.25">
      <c r="A32" s="273" t="s">
        <v>248</v>
      </c>
      <c r="B32" s="273" t="s">
        <v>249</v>
      </c>
      <c r="C32" s="88" t="s">
        <v>239</v>
      </c>
      <c r="D32" s="88" t="s">
        <v>240</v>
      </c>
      <c r="E32" s="88" t="s">
        <v>241</v>
      </c>
      <c r="F32" s="107" t="s">
        <v>250</v>
      </c>
      <c r="G32" s="107" t="s">
        <v>251</v>
      </c>
      <c r="H32" s="107" t="s">
        <v>252</v>
      </c>
      <c r="I32" s="107" t="s">
        <v>253</v>
      </c>
      <c r="J32" s="107" t="s">
        <v>254</v>
      </c>
    </row>
    <row r="33" spans="1:11" s="105" customFormat="1" ht="49.5" customHeight="1" x14ac:dyDescent="0.25">
      <c r="A33" s="96" t="s">
        <v>317</v>
      </c>
      <c r="B33" s="96" t="s">
        <v>318</v>
      </c>
      <c r="C33" s="106">
        <v>20</v>
      </c>
      <c r="D33" s="92">
        <f>E33/100</f>
        <v>0</v>
      </c>
      <c r="E33" s="93"/>
      <c r="F33" s="94" t="str">
        <f t="shared" si="6"/>
        <v>X</v>
      </c>
      <c r="G33" s="94" t="str">
        <f t="shared" si="7"/>
        <v/>
      </c>
      <c r="H33" s="94" t="str">
        <f t="shared" si="8"/>
        <v/>
      </c>
      <c r="I33" s="94" t="str">
        <f t="shared" si="9"/>
        <v/>
      </c>
      <c r="J33" s="94" t="str">
        <f t="shared" ref="J33:J39" si="12">IF(AND(E33&gt;90,E33&lt;=100),"X","")</f>
        <v/>
      </c>
    </row>
    <row r="34" spans="1:11" s="105" customFormat="1" ht="18.75" customHeight="1" x14ac:dyDescent="0.25">
      <c r="A34" s="96"/>
      <c r="B34" s="96"/>
      <c r="C34" s="106"/>
      <c r="D34" s="92">
        <f t="shared" ref="D34:D39" si="13">E34/100</f>
        <v>0</v>
      </c>
      <c r="E34" s="93"/>
      <c r="F34" s="94" t="str">
        <f t="shared" si="6"/>
        <v>X</v>
      </c>
      <c r="G34" s="94" t="str">
        <f t="shared" si="7"/>
        <v/>
      </c>
      <c r="H34" s="94" t="str">
        <f t="shared" si="8"/>
        <v/>
      </c>
      <c r="I34" s="94" t="str">
        <f t="shared" si="9"/>
        <v/>
      </c>
      <c r="J34" s="94" t="str">
        <f t="shared" si="12"/>
        <v/>
      </c>
    </row>
    <row r="35" spans="1:11" s="105" customFormat="1" ht="18.75" customHeight="1" x14ac:dyDescent="0.25">
      <c r="A35" s="96"/>
      <c r="B35" s="96"/>
      <c r="C35" s="106"/>
      <c r="D35" s="92">
        <f t="shared" si="13"/>
        <v>0</v>
      </c>
      <c r="E35" s="93"/>
      <c r="F35" s="94" t="str">
        <f>IF(E35&lt;=20,"X","")</f>
        <v>X</v>
      </c>
      <c r="G35" s="94" t="str">
        <f>IF(AND(E35&gt;20,E35&lt;=50),"X","")</f>
        <v/>
      </c>
      <c r="H35" s="94" t="str">
        <f>IF(AND(E35&gt;50,E35&lt;=70),"X","")</f>
        <v/>
      </c>
      <c r="I35" s="94" t="str">
        <f>IF(AND(E35&gt;70,E35&lt;=90),"X","")</f>
        <v/>
      </c>
      <c r="J35" s="94" t="str">
        <f t="shared" si="12"/>
        <v/>
      </c>
    </row>
    <row r="36" spans="1:11" s="105" customFormat="1" ht="18.75" customHeight="1" x14ac:dyDescent="0.25">
      <c r="A36" s="96"/>
      <c r="B36" s="96"/>
      <c r="C36" s="106"/>
      <c r="D36" s="92">
        <f t="shared" si="13"/>
        <v>0</v>
      </c>
      <c r="E36" s="93"/>
      <c r="F36" s="94" t="str">
        <f>IF(E36&lt;=20,"X","")</f>
        <v>X</v>
      </c>
      <c r="G36" s="94" t="str">
        <f>IF(AND(E36&gt;20,E36&lt;=50),"X","")</f>
        <v/>
      </c>
      <c r="H36" s="94" t="str">
        <f>IF(AND(E36&gt;50,E36&lt;=70),"X","")</f>
        <v/>
      </c>
      <c r="I36" s="94" t="str">
        <f>IF(AND(E36&gt;70,E36&lt;=90),"X","")</f>
        <v/>
      </c>
      <c r="J36" s="94" t="str">
        <f t="shared" si="12"/>
        <v/>
      </c>
    </row>
    <row r="37" spans="1:11" s="105" customFormat="1" ht="18.75" customHeight="1" x14ac:dyDescent="0.25">
      <c r="A37" s="96"/>
      <c r="B37" s="96"/>
      <c r="C37" s="106"/>
      <c r="D37" s="92">
        <f t="shared" si="13"/>
        <v>0</v>
      </c>
      <c r="E37" s="93"/>
      <c r="F37" s="94" t="str">
        <f>IF(E37&lt;=20,"X","")</f>
        <v>X</v>
      </c>
      <c r="G37" s="94" t="str">
        <f>IF(AND(E37&gt;20,E37&lt;=50),"X","")</f>
        <v/>
      </c>
      <c r="H37" s="94" t="str">
        <f>IF(AND(E37&gt;50,E37&lt;=70),"X","")</f>
        <v/>
      </c>
      <c r="I37" s="94" t="str">
        <f>IF(AND(E37&gt;70,E37&lt;=90),"X","")</f>
        <v/>
      </c>
      <c r="J37" s="94" t="str">
        <f t="shared" si="12"/>
        <v/>
      </c>
    </row>
    <row r="38" spans="1:11" s="105" customFormat="1" ht="18.75" customHeight="1" x14ac:dyDescent="0.25">
      <c r="A38" s="96"/>
      <c r="B38" s="96"/>
      <c r="C38" s="106"/>
      <c r="D38" s="92">
        <f t="shared" si="13"/>
        <v>0</v>
      </c>
      <c r="E38" s="93"/>
      <c r="F38" s="94" t="str">
        <f>IF(E38&lt;=20,"X","")</f>
        <v>X</v>
      </c>
      <c r="G38" s="94" t="str">
        <f>IF(AND(E38&gt;20,E38&lt;=50),"X","")</f>
        <v/>
      </c>
      <c r="H38" s="94" t="str">
        <f>IF(AND(E38&gt;50,E38&lt;=70),"X","")</f>
        <v/>
      </c>
      <c r="I38" s="94" t="str">
        <f>IF(AND(E38&gt;70,E38&lt;=90),"X","")</f>
        <v/>
      </c>
      <c r="J38" s="94" t="str">
        <f t="shared" si="12"/>
        <v/>
      </c>
    </row>
    <row r="39" spans="1:11" s="105" customFormat="1" ht="18.75" customHeight="1" x14ac:dyDescent="0.25">
      <c r="A39" s="96"/>
      <c r="B39" s="96"/>
      <c r="C39" s="106"/>
      <c r="D39" s="92">
        <f t="shared" si="13"/>
        <v>0</v>
      </c>
      <c r="E39" s="93"/>
      <c r="F39" s="94" t="str">
        <f>IF(E39&lt;=20,"X","")</f>
        <v>X</v>
      </c>
      <c r="G39" s="94" t="str">
        <f>IF(AND(E39&gt;20,E39&lt;=50),"X","")</f>
        <v/>
      </c>
      <c r="H39" s="94" t="str">
        <f>IF(AND(E39&gt;50,E39&lt;=70),"X","")</f>
        <v/>
      </c>
      <c r="I39" s="94" t="str">
        <f>IF(AND(E39&gt;70,E39&lt;=90),"X","")</f>
        <v/>
      </c>
      <c r="J39" s="94" t="str">
        <f t="shared" si="12"/>
        <v/>
      </c>
    </row>
    <row r="40" spans="1:11" ht="25.5" x14ac:dyDescent="0.25">
      <c r="A40" s="97" t="s">
        <v>255</v>
      </c>
      <c r="B40" s="98" t="str">
        <f>IF(C40=40,"Pesatura Adeguata","Pesatura Inadeguata")</f>
        <v>Pesatura Adeguata</v>
      </c>
      <c r="C40" s="106">
        <f>SUM(C24:C35)</f>
        <v>40</v>
      </c>
      <c r="D40" s="273"/>
      <c r="E40" s="100">
        <f>SUM(G40:J40)/C40</f>
        <v>0</v>
      </c>
      <c r="F40" s="108"/>
      <c r="G40" s="109">
        <f>IF(G24="x",C24*D24)+IF(G25="x",C25*D25)+IF(G26="x",C26*D26)+IF(G27="x",C27*D27)+IF(G28="x",C28*D28)+IF(G29="x",C29*D29)+IF(G30="x",C30*D30)+IF(G31="x",C31*D31)+IF(G33="x",C33*D33)+IF(G34="x",C34*D34)+IF(G35="x",C35*D35)+IF(G36="x",C36*D36)+IF(G37="x",C37*D37)+IF(G38="x",C38*D38)+IF(G39="x",C39*D39)</f>
        <v>0</v>
      </c>
      <c r="H40" s="109">
        <f>IF(H24="x",C24*D24)+IF(H25="x",C25*D25)+IF(H26="x",C26*D26)+IF(H27="x",C27*D27)+IF(H28="x",C28*D28)+IF(H29="x",C29*D29)+IF(H30="x",C30*D30)+IF(H31="x",C31*D31)+IF(H33="x",C33*D33)+IF(H34="x",C34*D34)+IF(H35="x",C35*D35)+IF(H36="x",C36*D36)+IF(H37="x",C37*D37)+IF(H38="x",C38*D38)+IF(H39="x",C39*D39)</f>
        <v>0</v>
      </c>
      <c r="I40" s="109">
        <f>IF(I24="x",C24*D24)+IF(I25="x",C25*D25)+IF(I26="x",C26*D26)+IF(I27="x",C27*D27)+IF(I28="x",C28*D28)+IF(I29="x",C29*D29)+IF(I30="x",C30*D30)+IF(I31="x",C31*D31)+IF(I33="x",C33*D33)+IF(I34="x",C34*D34)+IF(I35="x",C35*D35)+IF(I36="x",C36*D36)+IF(I37="x",C37*D37)+IF(I38="x",C38*D38)+IF(I39="x",C39*D39)</f>
        <v>0</v>
      </c>
      <c r="J40" s="109">
        <f>IF(J24="x",C24*D24)+IF(J25="x",C25*D25)+IF(J26="x",C26*D26)+IF(J27="x",C27*D27)+IF(J28="x",C28*D28)+IF(J29="x",C29*D29)+IF(J30="x",C30*D30)+IF(J31="x",C31*D31)+IF(J33="x",C33*D33)+IF(J34="x",C34*D34)+IF(J35="x",C35*D35)+IF(J36="x",C36*D36)+IF(J37="x",C37*D37)+IF(J38="x",C38*D38)+IF(J39="x",C39*D39)</f>
        <v>0</v>
      </c>
    </row>
    <row r="41" spans="1:11" s="117" customFormat="1" ht="18" customHeight="1" x14ac:dyDescent="0.25">
      <c r="A41" s="110"/>
      <c r="B41" s="111"/>
      <c r="C41" s="112"/>
      <c r="D41" s="112" t="s">
        <v>256</v>
      </c>
      <c r="E41" s="113"/>
      <c r="F41" s="114"/>
      <c r="G41" s="114"/>
      <c r="H41" s="114"/>
      <c r="I41" s="114"/>
      <c r="J41" s="115"/>
      <c r="K41" s="116"/>
    </row>
    <row r="42" spans="1:11" ht="16.5" customHeight="1" x14ac:dyDescent="0.25">
      <c r="A42" s="591" t="s">
        <v>257</v>
      </c>
      <c r="B42" s="592"/>
      <c r="C42" s="99">
        <f>SUM(G21:J21)</f>
        <v>0</v>
      </c>
      <c r="D42" s="118">
        <f>C42/60</f>
        <v>0</v>
      </c>
      <c r="E42" s="119"/>
      <c r="F42" s="120"/>
      <c r="G42" s="120"/>
      <c r="H42" s="120"/>
      <c r="I42" s="120"/>
      <c r="J42" s="121"/>
      <c r="K42" s="122"/>
    </row>
    <row r="43" spans="1:11" ht="17.25" customHeight="1" x14ac:dyDescent="0.25">
      <c r="A43" s="123" t="s">
        <v>200</v>
      </c>
      <c r="B43" s="124"/>
      <c r="C43" s="125"/>
      <c r="D43" s="125"/>
      <c r="E43" s="593" t="s">
        <v>258</v>
      </c>
      <c r="F43" s="593"/>
      <c r="G43" s="594"/>
      <c r="H43" s="126">
        <f>C42+C44</f>
        <v>0</v>
      </c>
      <c r="I43" s="125" t="s">
        <v>259</v>
      </c>
      <c r="J43" s="127"/>
      <c r="K43" s="122"/>
    </row>
    <row r="44" spans="1:11" ht="16.5" customHeight="1" x14ac:dyDescent="0.25">
      <c r="A44" s="591" t="s">
        <v>260</v>
      </c>
      <c r="B44" s="592"/>
      <c r="C44" s="99">
        <f>SUM(F40:J40)</f>
        <v>0</v>
      </c>
      <c r="D44" s="118" t="s">
        <v>256</v>
      </c>
      <c r="E44" s="119"/>
      <c r="F44" s="120"/>
      <c r="G44" s="120"/>
      <c r="H44" s="120"/>
      <c r="I44" s="120"/>
      <c r="J44" s="121"/>
      <c r="K44" s="122"/>
    </row>
    <row r="45" spans="1:11" ht="26.25" customHeight="1" x14ac:dyDescent="0.25">
      <c r="A45" s="128"/>
      <c r="B45" s="129"/>
      <c r="C45" s="129"/>
      <c r="D45" s="129"/>
      <c r="E45" s="130"/>
      <c r="F45" s="131"/>
      <c r="G45" s="131"/>
      <c r="H45" s="131"/>
      <c r="I45" s="131"/>
      <c r="J45" s="132"/>
      <c r="K45" s="122"/>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216" priority="31" stopIfTrue="1" operator="equal">
      <formula>"Pesatura Inadeguata"</formula>
    </cfRule>
  </conditionalFormatting>
  <conditionalFormatting sqref="F11">
    <cfRule type="cellIs" dxfId="215" priority="30" stopIfTrue="1" operator="equal">
      <formula>"x"</formula>
    </cfRule>
  </conditionalFormatting>
  <conditionalFormatting sqref="G11">
    <cfRule type="cellIs" dxfId="214" priority="27" stopIfTrue="1" operator="equal">
      <formula>"x"</formula>
    </cfRule>
    <cfRule type="cellIs" dxfId="213" priority="29" stopIfTrue="1" operator="equal">
      <formula>"x"</formula>
    </cfRule>
  </conditionalFormatting>
  <conditionalFormatting sqref="H11">
    <cfRule type="cellIs" dxfId="212" priority="28" stopIfTrue="1" operator="equal">
      <formula>"x"</formula>
    </cfRule>
  </conditionalFormatting>
  <conditionalFormatting sqref="I11">
    <cfRule type="cellIs" dxfId="211" priority="26" stopIfTrue="1" operator="equal">
      <formula>"x"</formula>
    </cfRule>
  </conditionalFormatting>
  <conditionalFormatting sqref="J11">
    <cfRule type="cellIs" dxfId="210" priority="25" stopIfTrue="1" operator="equal">
      <formula>"x"</formula>
    </cfRule>
  </conditionalFormatting>
  <conditionalFormatting sqref="F12">
    <cfRule type="cellIs" dxfId="209" priority="24" stopIfTrue="1" operator="equal">
      <formula>"x"</formula>
    </cfRule>
  </conditionalFormatting>
  <conditionalFormatting sqref="G12">
    <cfRule type="cellIs" dxfId="208" priority="21" stopIfTrue="1" operator="equal">
      <formula>"x"</formula>
    </cfRule>
    <cfRule type="cellIs" dxfId="207" priority="23" stopIfTrue="1" operator="equal">
      <formula>"x"</formula>
    </cfRule>
  </conditionalFormatting>
  <conditionalFormatting sqref="H12">
    <cfRule type="cellIs" dxfId="206" priority="22" stopIfTrue="1" operator="equal">
      <formula>"x"</formula>
    </cfRule>
  </conditionalFormatting>
  <conditionalFormatting sqref="I12">
    <cfRule type="cellIs" dxfId="205" priority="20" stopIfTrue="1" operator="equal">
      <formula>"x"</formula>
    </cfRule>
  </conditionalFormatting>
  <conditionalFormatting sqref="J12">
    <cfRule type="cellIs" dxfId="204" priority="19" stopIfTrue="1" operator="equal">
      <formula>"x"</formula>
    </cfRule>
  </conditionalFormatting>
  <conditionalFormatting sqref="F24:F31">
    <cfRule type="cellIs" dxfId="203" priority="18" stopIfTrue="1" operator="equal">
      <formula>"x"</formula>
    </cfRule>
  </conditionalFormatting>
  <conditionalFormatting sqref="G24:G31">
    <cfRule type="cellIs" dxfId="202" priority="15" stopIfTrue="1" operator="equal">
      <formula>"x"</formula>
    </cfRule>
    <cfRule type="cellIs" dxfId="201" priority="17" stopIfTrue="1" operator="equal">
      <formula>"x"</formula>
    </cfRule>
  </conditionalFormatting>
  <conditionalFormatting sqref="H24:H31">
    <cfRule type="cellIs" dxfId="200" priority="16" stopIfTrue="1" operator="equal">
      <formula>"x"</formula>
    </cfRule>
  </conditionalFormatting>
  <conditionalFormatting sqref="I24:I31">
    <cfRule type="cellIs" dxfId="199" priority="14" stopIfTrue="1" operator="equal">
      <formula>"x"</formula>
    </cfRule>
  </conditionalFormatting>
  <conditionalFormatting sqref="J24:J31">
    <cfRule type="cellIs" dxfId="198" priority="13" stopIfTrue="1" operator="equal">
      <formula>"x"</formula>
    </cfRule>
  </conditionalFormatting>
  <conditionalFormatting sqref="F33:F39">
    <cfRule type="cellIs" dxfId="197" priority="12" stopIfTrue="1" operator="equal">
      <formula>"x"</formula>
    </cfRule>
  </conditionalFormatting>
  <conditionalFormatting sqref="G33:G39">
    <cfRule type="cellIs" dxfId="196" priority="9" stopIfTrue="1" operator="equal">
      <formula>"x"</formula>
    </cfRule>
    <cfRule type="cellIs" dxfId="195" priority="11" stopIfTrue="1" operator="equal">
      <formula>"x"</formula>
    </cfRule>
  </conditionalFormatting>
  <conditionalFormatting sqref="H33:H39">
    <cfRule type="cellIs" dxfId="194" priority="10" stopIfTrue="1" operator="equal">
      <formula>"x"</formula>
    </cfRule>
  </conditionalFormatting>
  <conditionalFormatting sqref="I33:I39">
    <cfRule type="cellIs" dxfId="193" priority="8" stopIfTrue="1" operator="equal">
      <formula>"x"</formula>
    </cfRule>
  </conditionalFormatting>
  <conditionalFormatting sqref="J33:J39">
    <cfRule type="cellIs" dxfId="192" priority="7" stopIfTrue="1" operator="equal">
      <formula>"x"</formula>
    </cfRule>
  </conditionalFormatting>
  <conditionalFormatting sqref="F13:F20">
    <cfRule type="cellIs" dxfId="191" priority="6" stopIfTrue="1" operator="equal">
      <formula>"x"</formula>
    </cfRule>
  </conditionalFormatting>
  <conditionalFormatting sqref="G13:G20">
    <cfRule type="cellIs" dxfId="190" priority="3" stopIfTrue="1" operator="equal">
      <formula>"x"</formula>
    </cfRule>
    <cfRule type="cellIs" dxfId="189" priority="5" stopIfTrue="1" operator="equal">
      <formula>"x"</formula>
    </cfRule>
  </conditionalFormatting>
  <conditionalFormatting sqref="H13:H20">
    <cfRule type="cellIs" dxfId="188" priority="4" stopIfTrue="1" operator="equal">
      <formula>"x"</formula>
    </cfRule>
  </conditionalFormatting>
  <conditionalFormatting sqref="I13:I20">
    <cfRule type="cellIs" dxfId="187" priority="2" stopIfTrue="1" operator="equal">
      <formula>"x"</formula>
    </cfRule>
  </conditionalFormatting>
  <conditionalFormatting sqref="J13:J20">
    <cfRule type="cellIs" dxfId="186" priority="1" stopIfTrue="1" operator="equal">
      <formula>"x"</formula>
    </cfRule>
  </conditionalFormatting>
  <dataValidations count="2">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formula1>Comportamenti</formula1>
    </dataValidation>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Foglio1!$B$2:$B$10</xm:f>
          </x14:formula1>
          <xm:sqref>B33:B39</xm:sqref>
        </x14:dataValidation>
        <x14:dataValidation type="list" allowBlank="1" showInputMessage="1" showErrorMessage="1">
          <x14:formula1>
            <xm:f>Foglio1!$A$2:$A$10</xm:f>
          </x14:formula1>
          <xm:sqref>A33:A39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workbookViewId="0">
      <selection activeCell="I3" sqref="I3"/>
    </sheetView>
  </sheetViews>
  <sheetFormatPr defaultRowHeight="12.75" x14ac:dyDescent="0.25"/>
  <cols>
    <col min="1" max="1" width="48.5703125" style="83" customWidth="1"/>
    <col min="2" max="2" width="52.5703125" style="83" customWidth="1"/>
    <col min="3" max="3" width="10.28515625" style="83" customWidth="1"/>
    <col min="4" max="4" width="8.7109375" style="83" hidden="1" customWidth="1"/>
    <col min="5" max="5" width="9.28515625" style="83" customWidth="1"/>
    <col min="6" max="10" width="16" style="83" customWidth="1"/>
    <col min="11" max="256" width="9.28515625" style="83"/>
    <col min="257" max="257" width="42.42578125" style="83" customWidth="1"/>
    <col min="258" max="258" width="46.42578125" style="83" customWidth="1"/>
    <col min="259" max="259" width="10.28515625" style="83" customWidth="1"/>
    <col min="260" max="260" width="8.7109375" style="83" customWidth="1"/>
    <col min="261" max="261" width="9.28515625" style="83" customWidth="1"/>
    <col min="262" max="266" width="16" style="83" customWidth="1"/>
    <col min="267" max="512" width="9.28515625" style="83"/>
    <col min="513" max="513" width="42.42578125" style="83" customWidth="1"/>
    <col min="514" max="514" width="46.42578125" style="83" customWidth="1"/>
    <col min="515" max="515" width="10.28515625" style="83" customWidth="1"/>
    <col min="516" max="516" width="8.7109375" style="83" customWidth="1"/>
    <col min="517" max="517" width="9.28515625" style="83" customWidth="1"/>
    <col min="518" max="522" width="16" style="83" customWidth="1"/>
    <col min="523" max="768" width="9.28515625" style="83"/>
    <col min="769" max="769" width="42.42578125" style="83" customWidth="1"/>
    <col min="770" max="770" width="46.42578125" style="83" customWidth="1"/>
    <col min="771" max="771" width="10.28515625" style="83" customWidth="1"/>
    <col min="772" max="772" width="8.7109375" style="83" customWidth="1"/>
    <col min="773" max="773" width="9.28515625" style="83" customWidth="1"/>
    <col min="774" max="778" width="16" style="83" customWidth="1"/>
    <col min="779" max="1024" width="9.28515625" style="83"/>
    <col min="1025" max="1025" width="42.42578125" style="83" customWidth="1"/>
    <col min="1026" max="1026" width="46.42578125" style="83" customWidth="1"/>
    <col min="1027" max="1027" width="10.28515625" style="83" customWidth="1"/>
    <col min="1028" max="1028" width="8.7109375" style="83" customWidth="1"/>
    <col min="1029" max="1029" width="9.28515625" style="83" customWidth="1"/>
    <col min="1030" max="1034" width="16" style="83" customWidth="1"/>
    <col min="1035" max="1280" width="9.28515625" style="83"/>
    <col min="1281" max="1281" width="42.42578125" style="83" customWidth="1"/>
    <col min="1282" max="1282" width="46.42578125" style="83" customWidth="1"/>
    <col min="1283" max="1283" width="10.28515625" style="83" customWidth="1"/>
    <col min="1284" max="1284" width="8.7109375" style="83" customWidth="1"/>
    <col min="1285" max="1285" width="9.28515625" style="83" customWidth="1"/>
    <col min="1286" max="1290" width="16" style="83" customWidth="1"/>
    <col min="1291" max="1536" width="9.28515625" style="83"/>
    <col min="1537" max="1537" width="42.42578125" style="83" customWidth="1"/>
    <col min="1538" max="1538" width="46.42578125" style="83" customWidth="1"/>
    <col min="1539" max="1539" width="10.28515625" style="83" customWidth="1"/>
    <col min="1540" max="1540" width="8.7109375" style="83" customWidth="1"/>
    <col min="1541" max="1541" width="9.28515625" style="83" customWidth="1"/>
    <col min="1542" max="1546" width="16" style="83" customWidth="1"/>
    <col min="1547" max="1792" width="9.28515625" style="83"/>
    <col min="1793" max="1793" width="42.42578125" style="83" customWidth="1"/>
    <col min="1794" max="1794" width="46.42578125" style="83" customWidth="1"/>
    <col min="1795" max="1795" width="10.28515625" style="83" customWidth="1"/>
    <col min="1796" max="1796" width="8.7109375" style="83" customWidth="1"/>
    <col min="1797" max="1797" width="9.28515625" style="83" customWidth="1"/>
    <col min="1798" max="1802" width="16" style="83" customWidth="1"/>
    <col min="1803" max="2048" width="9.28515625" style="83"/>
    <col min="2049" max="2049" width="42.42578125" style="83" customWidth="1"/>
    <col min="2050" max="2050" width="46.42578125" style="83" customWidth="1"/>
    <col min="2051" max="2051" width="10.28515625" style="83" customWidth="1"/>
    <col min="2052" max="2052" width="8.7109375" style="83" customWidth="1"/>
    <col min="2053" max="2053" width="9.28515625" style="83" customWidth="1"/>
    <col min="2054" max="2058" width="16" style="83" customWidth="1"/>
    <col min="2059" max="2304" width="9.28515625" style="83"/>
    <col min="2305" max="2305" width="42.42578125" style="83" customWidth="1"/>
    <col min="2306" max="2306" width="46.42578125" style="83" customWidth="1"/>
    <col min="2307" max="2307" width="10.28515625" style="83" customWidth="1"/>
    <col min="2308" max="2308" width="8.7109375" style="83" customWidth="1"/>
    <col min="2309" max="2309" width="9.28515625" style="83" customWidth="1"/>
    <col min="2310" max="2314" width="16" style="83" customWidth="1"/>
    <col min="2315" max="2560" width="9.28515625" style="83"/>
    <col min="2561" max="2561" width="42.42578125" style="83" customWidth="1"/>
    <col min="2562" max="2562" width="46.42578125" style="83" customWidth="1"/>
    <col min="2563" max="2563" width="10.28515625" style="83" customWidth="1"/>
    <col min="2564" max="2564" width="8.7109375" style="83" customWidth="1"/>
    <col min="2565" max="2565" width="9.28515625" style="83" customWidth="1"/>
    <col min="2566" max="2570" width="16" style="83" customWidth="1"/>
    <col min="2571" max="2816" width="9.28515625" style="83"/>
    <col min="2817" max="2817" width="42.42578125" style="83" customWidth="1"/>
    <col min="2818" max="2818" width="46.42578125" style="83" customWidth="1"/>
    <col min="2819" max="2819" width="10.28515625" style="83" customWidth="1"/>
    <col min="2820" max="2820" width="8.7109375" style="83" customWidth="1"/>
    <col min="2821" max="2821" width="9.28515625" style="83" customWidth="1"/>
    <col min="2822" max="2826" width="16" style="83" customWidth="1"/>
    <col min="2827" max="3072" width="9.28515625" style="83"/>
    <col min="3073" max="3073" width="42.42578125" style="83" customWidth="1"/>
    <col min="3074" max="3074" width="46.42578125" style="83" customWidth="1"/>
    <col min="3075" max="3075" width="10.28515625" style="83" customWidth="1"/>
    <col min="3076" max="3076" width="8.7109375" style="83" customWidth="1"/>
    <col min="3077" max="3077" width="9.28515625" style="83" customWidth="1"/>
    <col min="3078" max="3082" width="16" style="83" customWidth="1"/>
    <col min="3083" max="3328" width="9.28515625" style="83"/>
    <col min="3329" max="3329" width="42.42578125" style="83" customWidth="1"/>
    <col min="3330" max="3330" width="46.42578125" style="83" customWidth="1"/>
    <col min="3331" max="3331" width="10.28515625" style="83" customWidth="1"/>
    <col min="3332" max="3332" width="8.7109375" style="83" customWidth="1"/>
    <col min="3333" max="3333" width="9.28515625" style="83" customWidth="1"/>
    <col min="3334" max="3338" width="16" style="83" customWidth="1"/>
    <col min="3339" max="3584" width="9.28515625" style="83"/>
    <col min="3585" max="3585" width="42.42578125" style="83" customWidth="1"/>
    <col min="3586" max="3586" width="46.42578125" style="83" customWidth="1"/>
    <col min="3587" max="3587" width="10.28515625" style="83" customWidth="1"/>
    <col min="3588" max="3588" width="8.7109375" style="83" customWidth="1"/>
    <col min="3589" max="3589" width="9.28515625" style="83" customWidth="1"/>
    <col min="3590" max="3594" width="16" style="83" customWidth="1"/>
    <col min="3595" max="3840" width="9.28515625" style="83"/>
    <col min="3841" max="3841" width="42.42578125" style="83" customWidth="1"/>
    <col min="3842" max="3842" width="46.42578125" style="83" customWidth="1"/>
    <col min="3843" max="3843" width="10.28515625" style="83" customWidth="1"/>
    <col min="3844" max="3844" width="8.7109375" style="83" customWidth="1"/>
    <col min="3845" max="3845" width="9.28515625" style="83" customWidth="1"/>
    <col min="3846" max="3850" width="16" style="83" customWidth="1"/>
    <col min="3851" max="4096" width="9.28515625" style="83"/>
    <col min="4097" max="4097" width="42.42578125" style="83" customWidth="1"/>
    <col min="4098" max="4098" width="46.42578125" style="83" customWidth="1"/>
    <col min="4099" max="4099" width="10.28515625" style="83" customWidth="1"/>
    <col min="4100" max="4100" width="8.7109375" style="83" customWidth="1"/>
    <col min="4101" max="4101" width="9.28515625" style="83" customWidth="1"/>
    <col min="4102" max="4106" width="16" style="83" customWidth="1"/>
    <col min="4107" max="4352" width="9.28515625" style="83"/>
    <col min="4353" max="4353" width="42.42578125" style="83" customWidth="1"/>
    <col min="4354" max="4354" width="46.42578125" style="83" customWidth="1"/>
    <col min="4355" max="4355" width="10.28515625" style="83" customWidth="1"/>
    <col min="4356" max="4356" width="8.7109375" style="83" customWidth="1"/>
    <col min="4357" max="4357" width="9.28515625" style="83" customWidth="1"/>
    <col min="4358" max="4362" width="16" style="83" customWidth="1"/>
    <col min="4363" max="4608" width="9.28515625" style="83"/>
    <col min="4609" max="4609" width="42.42578125" style="83" customWidth="1"/>
    <col min="4610" max="4610" width="46.42578125" style="83" customWidth="1"/>
    <col min="4611" max="4611" width="10.28515625" style="83" customWidth="1"/>
    <col min="4612" max="4612" width="8.7109375" style="83" customWidth="1"/>
    <col min="4613" max="4613" width="9.28515625" style="83" customWidth="1"/>
    <col min="4614" max="4618" width="16" style="83" customWidth="1"/>
    <col min="4619" max="4864" width="9.28515625" style="83"/>
    <col min="4865" max="4865" width="42.42578125" style="83" customWidth="1"/>
    <col min="4866" max="4866" width="46.42578125" style="83" customWidth="1"/>
    <col min="4867" max="4867" width="10.28515625" style="83" customWidth="1"/>
    <col min="4868" max="4868" width="8.7109375" style="83" customWidth="1"/>
    <col min="4869" max="4869" width="9.28515625" style="83" customWidth="1"/>
    <col min="4870" max="4874" width="16" style="83" customWidth="1"/>
    <col min="4875" max="5120" width="9.28515625" style="83"/>
    <col min="5121" max="5121" width="42.42578125" style="83" customWidth="1"/>
    <col min="5122" max="5122" width="46.42578125" style="83" customWidth="1"/>
    <col min="5123" max="5123" width="10.28515625" style="83" customWidth="1"/>
    <col min="5124" max="5124" width="8.7109375" style="83" customWidth="1"/>
    <col min="5125" max="5125" width="9.28515625" style="83" customWidth="1"/>
    <col min="5126" max="5130" width="16" style="83" customWidth="1"/>
    <col min="5131" max="5376" width="9.28515625" style="83"/>
    <col min="5377" max="5377" width="42.42578125" style="83" customWidth="1"/>
    <col min="5378" max="5378" width="46.42578125" style="83" customWidth="1"/>
    <col min="5379" max="5379" width="10.28515625" style="83" customWidth="1"/>
    <col min="5380" max="5380" width="8.7109375" style="83" customWidth="1"/>
    <col min="5381" max="5381" width="9.28515625" style="83" customWidth="1"/>
    <col min="5382" max="5386" width="16" style="83" customWidth="1"/>
    <col min="5387" max="5632" width="9.28515625" style="83"/>
    <col min="5633" max="5633" width="42.42578125" style="83" customWidth="1"/>
    <col min="5634" max="5634" width="46.42578125" style="83" customWidth="1"/>
    <col min="5635" max="5635" width="10.28515625" style="83" customWidth="1"/>
    <col min="5636" max="5636" width="8.7109375" style="83" customWidth="1"/>
    <col min="5637" max="5637" width="9.28515625" style="83" customWidth="1"/>
    <col min="5638" max="5642" width="16" style="83" customWidth="1"/>
    <col min="5643" max="5888" width="9.28515625" style="83"/>
    <col min="5889" max="5889" width="42.42578125" style="83" customWidth="1"/>
    <col min="5890" max="5890" width="46.42578125" style="83" customWidth="1"/>
    <col min="5891" max="5891" width="10.28515625" style="83" customWidth="1"/>
    <col min="5892" max="5892" width="8.7109375" style="83" customWidth="1"/>
    <col min="5893" max="5893" width="9.28515625" style="83" customWidth="1"/>
    <col min="5894" max="5898" width="16" style="83" customWidth="1"/>
    <col min="5899" max="6144" width="9.28515625" style="83"/>
    <col min="6145" max="6145" width="42.42578125" style="83" customWidth="1"/>
    <col min="6146" max="6146" width="46.42578125" style="83" customWidth="1"/>
    <col min="6147" max="6147" width="10.28515625" style="83" customWidth="1"/>
    <col min="6148" max="6148" width="8.7109375" style="83" customWidth="1"/>
    <col min="6149" max="6149" width="9.28515625" style="83" customWidth="1"/>
    <col min="6150" max="6154" width="16" style="83" customWidth="1"/>
    <col min="6155" max="6400" width="9.28515625" style="83"/>
    <col min="6401" max="6401" width="42.42578125" style="83" customWidth="1"/>
    <col min="6402" max="6402" width="46.42578125" style="83" customWidth="1"/>
    <col min="6403" max="6403" width="10.28515625" style="83" customWidth="1"/>
    <col min="6404" max="6404" width="8.7109375" style="83" customWidth="1"/>
    <col min="6405" max="6405" width="9.28515625" style="83" customWidth="1"/>
    <col min="6406" max="6410" width="16" style="83" customWidth="1"/>
    <col min="6411" max="6656" width="9.28515625" style="83"/>
    <col min="6657" max="6657" width="42.42578125" style="83" customWidth="1"/>
    <col min="6658" max="6658" width="46.42578125" style="83" customWidth="1"/>
    <col min="6659" max="6659" width="10.28515625" style="83" customWidth="1"/>
    <col min="6660" max="6660" width="8.7109375" style="83" customWidth="1"/>
    <col min="6661" max="6661" width="9.28515625" style="83" customWidth="1"/>
    <col min="6662" max="6666" width="16" style="83" customWidth="1"/>
    <col min="6667" max="6912" width="9.28515625" style="83"/>
    <col min="6913" max="6913" width="42.42578125" style="83" customWidth="1"/>
    <col min="6914" max="6914" width="46.42578125" style="83" customWidth="1"/>
    <col min="6915" max="6915" width="10.28515625" style="83" customWidth="1"/>
    <col min="6916" max="6916" width="8.7109375" style="83" customWidth="1"/>
    <col min="6917" max="6917" width="9.28515625" style="83" customWidth="1"/>
    <col min="6918" max="6922" width="16" style="83" customWidth="1"/>
    <col min="6923" max="7168" width="9.28515625" style="83"/>
    <col min="7169" max="7169" width="42.42578125" style="83" customWidth="1"/>
    <col min="7170" max="7170" width="46.42578125" style="83" customWidth="1"/>
    <col min="7171" max="7171" width="10.28515625" style="83" customWidth="1"/>
    <col min="7172" max="7172" width="8.7109375" style="83" customWidth="1"/>
    <col min="7173" max="7173" width="9.28515625" style="83" customWidth="1"/>
    <col min="7174" max="7178" width="16" style="83" customWidth="1"/>
    <col min="7179" max="7424" width="9.28515625" style="83"/>
    <col min="7425" max="7425" width="42.42578125" style="83" customWidth="1"/>
    <col min="7426" max="7426" width="46.42578125" style="83" customWidth="1"/>
    <col min="7427" max="7427" width="10.28515625" style="83" customWidth="1"/>
    <col min="7428" max="7428" width="8.7109375" style="83" customWidth="1"/>
    <col min="7429" max="7429" width="9.28515625" style="83" customWidth="1"/>
    <col min="7430" max="7434" width="16" style="83" customWidth="1"/>
    <col min="7435" max="7680" width="9.28515625" style="83"/>
    <col min="7681" max="7681" width="42.42578125" style="83" customWidth="1"/>
    <col min="7682" max="7682" width="46.42578125" style="83" customWidth="1"/>
    <col min="7683" max="7683" width="10.28515625" style="83" customWidth="1"/>
    <col min="7684" max="7684" width="8.7109375" style="83" customWidth="1"/>
    <col min="7685" max="7685" width="9.28515625" style="83" customWidth="1"/>
    <col min="7686" max="7690" width="16" style="83" customWidth="1"/>
    <col min="7691" max="7936" width="9.28515625" style="83"/>
    <col min="7937" max="7937" width="42.42578125" style="83" customWidth="1"/>
    <col min="7938" max="7938" width="46.42578125" style="83" customWidth="1"/>
    <col min="7939" max="7939" width="10.28515625" style="83" customWidth="1"/>
    <col min="7940" max="7940" width="8.7109375" style="83" customWidth="1"/>
    <col min="7941" max="7941" width="9.28515625" style="83" customWidth="1"/>
    <col min="7942" max="7946" width="16" style="83" customWidth="1"/>
    <col min="7947" max="8192" width="9.28515625" style="83"/>
    <col min="8193" max="8193" width="42.42578125" style="83" customWidth="1"/>
    <col min="8194" max="8194" width="46.42578125" style="83" customWidth="1"/>
    <col min="8195" max="8195" width="10.28515625" style="83" customWidth="1"/>
    <col min="8196" max="8196" width="8.7109375" style="83" customWidth="1"/>
    <col min="8197" max="8197" width="9.28515625" style="83" customWidth="1"/>
    <col min="8198" max="8202" width="16" style="83" customWidth="1"/>
    <col min="8203" max="8448" width="9.28515625" style="83"/>
    <col min="8449" max="8449" width="42.42578125" style="83" customWidth="1"/>
    <col min="8450" max="8450" width="46.42578125" style="83" customWidth="1"/>
    <col min="8451" max="8451" width="10.28515625" style="83" customWidth="1"/>
    <col min="8452" max="8452" width="8.7109375" style="83" customWidth="1"/>
    <col min="8453" max="8453" width="9.28515625" style="83" customWidth="1"/>
    <col min="8454" max="8458" width="16" style="83" customWidth="1"/>
    <col min="8459" max="8704" width="9.28515625" style="83"/>
    <col min="8705" max="8705" width="42.42578125" style="83" customWidth="1"/>
    <col min="8706" max="8706" width="46.42578125" style="83" customWidth="1"/>
    <col min="8707" max="8707" width="10.28515625" style="83" customWidth="1"/>
    <col min="8708" max="8708" width="8.7109375" style="83" customWidth="1"/>
    <col min="8709" max="8709" width="9.28515625" style="83" customWidth="1"/>
    <col min="8710" max="8714" width="16" style="83" customWidth="1"/>
    <col min="8715" max="8960" width="9.28515625" style="83"/>
    <col min="8961" max="8961" width="42.42578125" style="83" customWidth="1"/>
    <col min="8962" max="8962" width="46.42578125" style="83" customWidth="1"/>
    <col min="8963" max="8963" width="10.28515625" style="83" customWidth="1"/>
    <col min="8964" max="8964" width="8.7109375" style="83" customWidth="1"/>
    <col min="8965" max="8965" width="9.28515625" style="83" customWidth="1"/>
    <col min="8966" max="8970" width="16" style="83" customWidth="1"/>
    <col min="8971" max="9216" width="9.28515625" style="83"/>
    <col min="9217" max="9217" width="42.42578125" style="83" customWidth="1"/>
    <col min="9218" max="9218" width="46.42578125" style="83" customWidth="1"/>
    <col min="9219" max="9219" width="10.28515625" style="83" customWidth="1"/>
    <col min="9220" max="9220" width="8.7109375" style="83" customWidth="1"/>
    <col min="9221" max="9221" width="9.28515625" style="83" customWidth="1"/>
    <col min="9222" max="9226" width="16" style="83" customWidth="1"/>
    <col min="9227" max="9472" width="9.28515625" style="83"/>
    <col min="9473" max="9473" width="42.42578125" style="83" customWidth="1"/>
    <col min="9474" max="9474" width="46.42578125" style="83" customWidth="1"/>
    <col min="9475" max="9475" width="10.28515625" style="83" customWidth="1"/>
    <col min="9476" max="9476" width="8.7109375" style="83" customWidth="1"/>
    <col min="9477" max="9477" width="9.28515625" style="83" customWidth="1"/>
    <col min="9478" max="9482" width="16" style="83" customWidth="1"/>
    <col min="9483" max="9728" width="9.28515625" style="83"/>
    <col min="9729" max="9729" width="42.42578125" style="83" customWidth="1"/>
    <col min="9730" max="9730" width="46.42578125" style="83" customWidth="1"/>
    <col min="9731" max="9731" width="10.28515625" style="83" customWidth="1"/>
    <col min="9732" max="9732" width="8.7109375" style="83" customWidth="1"/>
    <col min="9733" max="9733" width="9.28515625" style="83" customWidth="1"/>
    <col min="9734" max="9738" width="16" style="83" customWidth="1"/>
    <col min="9739" max="9984" width="9.28515625" style="83"/>
    <col min="9985" max="9985" width="42.42578125" style="83" customWidth="1"/>
    <col min="9986" max="9986" width="46.42578125" style="83" customWidth="1"/>
    <col min="9987" max="9987" width="10.28515625" style="83" customWidth="1"/>
    <col min="9988" max="9988" width="8.7109375" style="83" customWidth="1"/>
    <col min="9989" max="9989" width="9.28515625" style="83" customWidth="1"/>
    <col min="9990" max="9994" width="16" style="83" customWidth="1"/>
    <col min="9995" max="10240" width="9.28515625" style="83"/>
    <col min="10241" max="10241" width="42.42578125" style="83" customWidth="1"/>
    <col min="10242" max="10242" width="46.42578125" style="83" customWidth="1"/>
    <col min="10243" max="10243" width="10.28515625" style="83" customWidth="1"/>
    <col min="10244" max="10244" width="8.7109375" style="83" customWidth="1"/>
    <col min="10245" max="10245" width="9.28515625" style="83" customWidth="1"/>
    <col min="10246" max="10250" width="16" style="83" customWidth="1"/>
    <col min="10251" max="10496" width="9.28515625" style="83"/>
    <col min="10497" max="10497" width="42.42578125" style="83" customWidth="1"/>
    <col min="10498" max="10498" width="46.42578125" style="83" customWidth="1"/>
    <col min="10499" max="10499" width="10.28515625" style="83" customWidth="1"/>
    <col min="10500" max="10500" width="8.7109375" style="83" customWidth="1"/>
    <col min="10501" max="10501" width="9.28515625" style="83" customWidth="1"/>
    <col min="10502" max="10506" width="16" style="83" customWidth="1"/>
    <col min="10507" max="10752" width="9.28515625" style="83"/>
    <col min="10753" max="10753" width="42.42578125" style="83" customWidth="1"/>
    <col min="10754" max="10754" width="46.42578125" style="83" customWidth="1"/>
    <col min="10755" max="10755" width="10.28515625" style="83" customWidth="1"/>
    <col min="10756" max="10756" width="8.7109375" style="83" customWidth="1"/>
    <col min="10757" max="10757" width="9.28515625" style="83" customWidth="1"/>
    <col min="10758" max="10762" width="16" style="83" customWidth="1"/>
    <col min="10763" max="11008" width="9.28515625" style="83"/>
    <col min="11009" max="11009" width="42.42578125" style="83" customWidth="1"/>
    <col min="11010" max="11010" width="46.42578125" style="83" customWidth="1"/>
    <col min="11011" max="11011" width="10.28515625" style="83" customWidth="1"/>
    <col min="11012" max="11012" width="8.7109375" style="83" customWidth="1"/>
    <col min="11013" max="11013" width="9.28515625" style="83" customWidth="1"/>
    <col min="11014" max="11018" width="16" style="83" customWidth="1"/>
    <col min="11019" max="11264" width="9.28515625" style="83"/>
    <col min="11265" max="11265" width="42.42578125" style="83" customWidth="1"/>
    <col min="11266" max="11266" width="46.42578125" style="83" customWidth="1"/>
    <col min="11267" max="11267" width="10.28515625" style="83" customWidth="1"/>
    <col min="11268" max="11268" width="8.7109375" style="83" customWidth="1"/>
    <col min="11269" max="11269" width="9.28515625" style="83" customWidth="1"/>
    <col min="11270" max="11274" width="16" style="83" customWidth="1"/>
    <col min="11275" max="11520" width="9.28515625" style="83"/>
    <col min="11521" max="11521" width="42.42578125" style="83" customWidth="1"/>
    <col min="11522" max="11522" width="46.42578125" style="83" customWidth="1"/>
    <col min="11523" max="11523" width="10.28515625" style="83" customWidth="1"/>
    <col min="11524" max="11524" width="8.7109375" style="83" customWidth="1"/>
    <col min="11525" max="11525" width="9.28515625" style="83" customWidth="1"/>
    <col min="11526" max="11530" width="16" style="83" customWidth="1"/>
    <col min="11531" max="11776" width="9.28515625" style="83"/>
    <col min="11777" max="11777" width="42.42578125" style="83" customWidth="1"/>
    <col min="11778" max="11778" width="46.42578125" style="83" customWidth="1"/>
    <col min="11779" max="11779" width="10.28515625" style="83" customWidth="1"/>
    <col min="11780" max="11780" width="8.7109375" style="83" customWidth="1"/>
    <col min="11781" max="11781" width="9.28515625" style="83" customWidth="1"/>
    <col min="11782" max="11786" width="16" style="83" customWidth="1"/>
    <col min="11787" max="12032" width="9.28515625" style="83"/>
    <col min="12033" max="12033" width="42.42578125" style="83" customWidth="1"/>
    <col min="12034" max="12034" width="46.42578125" style="83" customWidth="1"/>
    <col min="12035" max="12035" width="10.28515625" style="83" customWidth="1"/>
    <col min="12036" max="12036" width="8.7109375" style="83" customWidth="1"/>
    <col min="12037" max="12037" width="9.28515625" style="83" customWidth="1"/>
    <col min="12038" max="12042" width="16" style="83" customWidth="1"/>
    <col min="12043" max="12288" width="9.28515625" style="83"/>
    <col min="12289" max="12289" width="42.42578125" style="83" customWidth="1"/>
    <col min="12290" max="12290" width="46.42578125" style="83" customWidth="1"/>
    <col min="12291" max="12291" width="10.28515625" style="83" customWidth="1"/>
    <col min="12292" max="12292" width="8.7109375" style="83" customWidth="1"/>
    <col min="12293" max="12293" width="9.28515625" style="83" customWidth="1"/>
    <col min="12294" max="12298" width="16" style="83" customWidth="1"/>
    <col min="12299" max="12544" width="9.28515625" style="83"/>
    <col min="12545" max="12545" width="42.42578125" style="83" customWidth="1"/>
    <col min="12546" max="12546" width="46.42578125" style="83" customWidth="1"/>
    <col min="12547" max="12547" width="10.28515625" style="83" customWidth="1"/>
    <col min="12548" max="12548" width="8.7109375" style="83" customWidth="1"/>
    <col min="12549" max="12549" width="9.28515625" style="83" customWidth="1"/>
    <col min="12550" max="12554" width="16" style="83" customWidth="1"/>
    <col min="12555" max="12800" width="9.28515625" style="83"/>
    <col min="12801" max="12801" width="42.42578125" style="83" customWidth="1"/>
    <col min="12802" max="12802" width="46.42578125" style="83" customWidth="1"/>
    <col min="12803" max="12803" width="10.28515625" style="83" customWidth="1"/>
    <col min="12804" max="12804" width="8.7109375" style="83" customWidth="1"/>
    <col min="12805" max="12805" width="9.28515625" style="83" customWidth="1"/>
    <col min="12806" max="12810" width="16" style="83" customWidth="1"/>
    <col min="12811" max="13056" width="9.28515625" style="83"/>
    <col min="13057" max="13057" width="42.42578125" style="83" customWidth="1"/>
    <col min="13058" max="13058" width="46.42578125" style="83" customWidth="1"/>
    <col min="13059" max="13059" width="10.28515625" style="83" customWidth="1"/>
    <col min="13060" max="13060" width="8.7109375" style="83" customWidth="1"/>
    <col min="13061" max="13061" width="9.28515625" style="83" customWidth="1"/>
    <col min="13062" max="13066" width="16" style="83" customWidth="1"/>
    <col min="13067" max="13312" width="9.28515625" style="83"/>
    <col min="13313" max="13313" width="42.42578125" style="83" customWidth="1"/>
    <col min="13314" max="13314" width="46.42578125" style="83" customWidth="1"/>
    <col min="13315" max="13315" width="10.28515625" style="83" customWidth="1"/>
    <col min="13316" max="13316" width="8.7109375" style="83" customWidth="1"/>
    <col min="13317" max="13317" width="9.28515625" style="83" customWidth="1"/>
    <col min="13318" max="13322" width="16" style="83" customWidth="1"/>
    <col min="13323" max="13568" width="9.28515625" style="83"/>
    <col min="13569" max="13569" width="42.42578125" style="83" customWidth="1"/>
    <col min="13570" max="13570" width="46.42578125" style="83" customWidth="1"/>
    <col min="13571" max="13571" width="10.28515625" style="83" customWidth="1"/>
    <col min="13572" max="13572" width="8.7109375" style="83" customWidth="1"/>
    <col min="13573" max="13573" width="9.28515625" style="83" customWidth="1"/>
    <col min="13574" max="13578" width="16" style="83" customWidth="1"/>
    <col min="13579" max="13824" width="9.28515625" style="83"/>
    <col min="13825" max="13825" width="42.42578125" style="83" customWidth="1"/>
    <col min="13826" max="13826" width="46.42578125" style="83" customWidth="1"/>
    <col min="13827" max="13827" width="10.28515625" style="83" customWidth="1"/>
    <col min="13828" max="13828" width="8.7109375" style="83" customWidth="1"/>
    <col min="13829" max="13829" width="9.28515625" style="83" customWidth="1"/>
    <col min="13830" max="13834" width="16" style="83" customWidth="1"/>
    <col min="13835" max="14080" width="9.28515625" style="83"/>
    <col min="14081" max="14081" width="42.42578125" style="83" customWidth="1"/>
    <col min="14082" max="14082" width="46.42578125" style="83" customWidth="1"/>
    <col min="14083" max="14083" width="10.28515625" style="83" customWidth="1"/>
    <col min="14084" max="14084" width="8.7109375" style="83" customWidth="1"/>
    <col min="14085" max="14085" width="9.28515625" style="83" customWidth="1"/>
    <col min="14086" max="14090" width="16" style="83" customWidth="1"/>
    <col min="14091" max="14336" width="9.28515625" style="83"/>
    <col min="14337" max="14337" width="42.42578125" style="83" customWidth="1"/>
    <col min="14338" max="14338" width="46.42578125" style="83" customWidth="1"/>
    <col min="14339" max="14339" width="10.28515625" style="83" customWidth="1"/>
    <col min="14340" max="14340" width="8.7109375" style="83" customWidth="1"/>
    <col min="14341" max="14341" width="9.28515625" style="83" customWidth="1"/>
    <col min="14342" max="14346" width="16" style="83" customWidth="1"/>
    <col min="14347" max="14592" width="9.28515625" style="83"/>
    <col min="14593" max="14593" width="42.42578125" style="83" customWidth="1"/>
    <col min="14594" max="14594" width="46.42578125" style="83" customWidth="1"/>
    <col min="14595" max="14595" width="10.28515625" style="83" customWidth="1"/>
    <col min="14596" max="14596" width="8.7109375" style="83" customWidth="1"/>
    <col min="14597" max="14597" width="9.28515625" style="83" customWidth="1"/>
    <col min="14598" max="14602" width="16" style="83" customWidth="1"/>
    <col min="14603" max="14848" width="9.28515625" style="83"/>
    <col min="14849" max="14849" width="42.42578125" style="83" customWidth="1"/>
    <col min="14850" max="14850" width="46.42578125" style="83" customWidth="1"/>
    <col min="14851" max="14851" width="10.28515625" style="83" customWidth="1"/>
    <col min="14852" max="14852" width="8.7109375" style="83" customWidth="1"/>
    <col min="14853" max="14853" width="9.28515625" style="83" customWidth="1"/>
    <col min="14854" max="14858" width="16" style="83" customWidth="1"/>
    <col min="14859" max="15104" width="9.28515625" style="83"/>
    <col min="15105" max="15105" width="42.42578125" style="83" customWidth="1"/>
    <col min="15106" max="15106" width="46.42578125" style="83" customWidth="1"/>
    <col min="15107" max="15107" width="10.28515625" style="83" customWidth="1"/>
    <col min="15108" max="15108" width="8.7109375" style="83" customWidth="1"/>
    <col min="15109" max="15109" width="9.28515625" style="83" customWidth="1"/>
    <col min="15110" max="15114" width="16" style="83" customWidth="1"/>
    <col min="15115" max="15360" width="9.28515625" style="83"/>
    <col min="15361" max="15361" width="42.42578125" style="83" customWidth="1"/>
    <col min="15362" max="15362" width="46.42578125" style="83" customWidth="1"/>
    <col min="15363" max="15363" width="10.28515625" style="83" customWidth="1"/>
    <col min="15364" max="15364" width="8.7109375" style="83" customWidth="1"/>
    <col min="15365" max="15365" width="9.28515625" style="83" customWidth="1"/>
    <col min="15366" max="15370" width="16" style="83" customWidth="1"/>
    <col min="15371" max="15616" width="9.28515625" style="83"/>
    <col min="15617" max="15617" width="42.42578125" style="83" customWidth="1"/>
    <col min="15618" max="15618" width="46.42578125" style="83" customWidth="1"/>
    <col min="15619" max="15619" width="10.28515625" style="83" customWidth="1"/>
    <col min="15620" max="15620" width="8.7109375" style="83" customWidth="1"/>
    <col min="15621" max="15621" width="9.28515625" style="83" customWidth="1"/>
    <col min="15622" max="15626" width="16" style="83" customWidth="1"/>
    <col min="15627" max="15872" width="9.28515625" style="83"/>
    <col min="15873" max="15873" width="42.42578125" style="83" customWidth="1"/>
    <col min="15874" max="15874" width="46.42578125" style="83" customWidth="1"/>
    <col min="15875" max="15875" width="10.28515625" style="83" customWidth="1"/>
    <col min="15876" max="15876" width="8.7109375" style="83" customWidth="1"/>
    <col min="15877" max="15877" width="9.28515625" style="83" customWidth="1"/>
    <col min="15878" max="15882" width="16" style="83" customWidth="1"/>
    <col min="15883" max="16128" width="9.28515625" style="83"/>
    <col min="16129" max="16129" width="42.42578125" style="83" customWidth="1"/>
    <col min="16130" max="16130" width="46.42578125" style="83" customWidth="1"/>
    <col min="16131" max="16131" width="10.28515625" style="83" customWidth="1"/>
    <col min="16132" max="16132" width="8.7109375" style="83" customWidth="1"/>
    <col min="16133" max="16133" width="9.28515625" style="83" customWidth="1"/>
    <col min="16134" max="16138" width="16" style="83" customWidth="1"/>
    <col min="16139" max="16384" width="9.28515625" style="83"/>
  </cols>
  <sheetData>
    <row r="1" spans="1:10" s="67" customFormat="1" ht="21.75" customHeight="1" x14ac:dyDescent="0.25">
      <c r="A1" s="595" t="str">
        <f>'Elenco P.I.'!B2</f>
        <v>Comune di VILLAURBANA</v>
      </c>
      <c r="B1" s="596"/>
      <c r="C1" s="596"/>
      <c r="D1" s="596"/>
      <c r="E1" s="596"/>
      <c r="F1" s="596"/>
      <c r="G1" s="596"/>
      <c r="H1" s="596"/>
      <c r="I1" s="596"/>
      <c r="J1" s="597"/>
    </row>
    <row r="2" spans="1:10" s="67" customFormat="1" ht="19.5" customHeight="1" x14ac:dyDescent="0.25">
      <c r="A2" s="68" t="s">
        <v>0</v>
      </c>
      <c r="B2" s="69" t="str">
        <f>'Elenco P.I.'!B7</f>
        <v>Area: TECNICA E DI VIGILANZA</v>
      </c>
      <c r="C2" s="70"/>
      <c r="D2" s="70"/>
      <c r="E2" s="70"/>
      <c r="F2" s="71" t="s">
        <v>225</v>
      </c>
      <c r="G2" s="71" t="s">
        <v>226</v>
      </c>
      <c r="H2" s="70"/>
      <c r="I2" s="71" t="s">
        <v>227</v>
      </c>
      <c r="J2" s="72"/>
    </row>
    <row r="3" spans="1:10" s="67" customFormat="1" ht="19.5" customHeight="1" x14ac:dyDescent="0.25">
      <c r="A3" s="68" t="s">
        <v>228</v>
      </c>
      <c r="B3" s="73"/>
      <c r="C3" s="70"/>
      <c r="D3" s="70"/>
      <c r="E3" s="70"/>
      <c r="F3" s="74"/>
      <c r="G3" s="74"/>
      <c r="H3" s="70"/>
      <c r="I3" s="75">
        <v>2020</v>
      </c>
      <c r="J3" s="72"/>
    </row>
    <row r="4" spans="1:10" s="67" customFormat="1" ht="19.5" customHeight="1" x14ac:dyDescent="0.25">
      <c r="A4" s="68" t="s">
        <v>229</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98" t="s">
        <v>230</v>
      </c>
      <c r="B6" s="598"/>
      <c r="C6" s="598"/>
      <c r="D6" s="598"/>
      <c r="E6" s="598"/>
      <c r="F6" s="600" t="s">
        <v>231</v>
      </c>
      <c r="G6" s="600"/>
      <c r="H6" s="600"/>
      <c r="I6" s="600"/>
      <c r="J6" s="600"/>
    </row>
    <row r="7" spans="1:10" ht="15.75" customHeight="1" x14ac:dyDescent="0.25">
      <c r="A7" s="599"/>
      <c r="B7" s="599"/>
      <c r="C7" s="599"/>
      <c r="D7" s="599"/>
      <c r="E7" s="599"/>
      <c r="F7" s="273">
        <v>1</v>
      </c>
      <c r="G7" s="273">
        <v>2</v>
      </c>
      <c r="H7" s="273">
        <v>3</v>
      </c>
      <c r="I7" s="273">
        <v>4</v>
      </c>
      <c r="J7" s="273">
        <v>5</v>
      </c>
    </row>
    <row r="8" spans="1:10" ht="15.75" customHeight="1" x14ac:dyDescent="0.25">
      <c r="A8" s="599"/>
      <c r="B8" s="599"/>
      <c r="C8" s="599"/>
      <c r="D8" s="599"/>
      <c r="E8" s="599"/>
      <c r="F8" s="85" t="s">
        <v>232</v>
      </c>
      <c r="G8" s="85" t="s">
        <v>233</v>
      </c>
      <c r="H8" s="86" t="s">
        <v>234</v>
      </c>
      <c r="I8" s="86" t="s">
        <v>235</v>
      </c>
      <c r="J8" s="86" t="s">
        <v>236</v>
      </c>
    </row>
    <row r="9" spans="1:10" ht="4.5" customHeight="1" x14ac:dyDescent="0.25">
      <c r="A9" s="601"/>
      <c r="B9" s="601"/>
      <c r="C9" s="601"/>
      <c r="D9" s="601"/>
      <c r="E9" s="601"/>
      <c r="F9" s="601"/>
      <c r="G9" s="601"/>
      <c r="H9" s="601"/>
      <c r="I9" s="601"/>
      <c r="J9" s="601"/>
    </row>
    <row r="10" spans="1:10" ht="32.25" customHeight="1" x14ac:dyDescent="0.25">
      <c r="A10" s="87" t="s">
        <v>237</v>
      </c>
      <c r="B10" s="87" t="s">
        <v>238</v>
      </c>
      <c r="C10" s="88" t="s">
        <v>239</v>
      </c>
      <c r="D10" s="88" t="s">
        <v>240</v>
      </c>
      <c r="E10" s="88" t="s">
        <v>241</v>
      </c>
      <c r="F10" s="88" t="s">
        <v>242</v>
      </c>
      <c r="G10" s="88" t="s">
        <v>57</v>
      </c>
      <c r="H10" s="88" t="s">
        <v>243</v>
      </c>
      <c r="I10" s="88" t="s">
        <v>244</v>
      </c>
      <c r="J10" s="88" t="s">
        <v>245</v>
      </c>
    </row>
    <row r="11" spans="1:10" ht="57.75" customHeight="1" x14ac:dyDescent="0.25">
      <c r="A11" s="89" t="str">
        <f>'Resp. 1'!B16</f>
        <v>Assicurare un'efficace acquisizione, gestione e programmazione delle risorse finanziarie dell'ente al fine di garantire la qualità dei servizi svolti e il rispetto dei piani e dei programmi della politica</v>
      </c>
      <c r="B11" s="90"/>
      <c r="C11" s="91"/>
      <c r="D11" s="92">
        <f t="shared" ref="D11:D20" si="0">E11/100</f>
        <v>0</v>
      </c>
      <c r="E11" s="93"/>
      <c r="F11" s="94" t="str">
        <f>IF(E11&lt;=20,"X","")</f>
        <v>X</v>
      </c>
      <c r="G11" s="94" t="str">
        <f>IF(AND(E11&gt;20,E11&lt;=50),"X","")</f>
        <v/>
      </c>
      <c r="H11" s="94" t="str">
        <f>IF(AND(E11&gt;50,E11&lt;=70),"X","")</f>
        <v/>
      </c>
      <c r="I11" s="94" t="str">
        <f>IF(AND(E11&gt;70,E11&lt;=90),"X","")</f>
        <v/>
      </c>
      <c r="J11" s="94" t="str">
        <f>IF(AND(E11&gt;90,E11&lt;=100),"X","")</f>
        <v/>
      </c>
    </row>
    <row r="12" spans="1:10" ht="105" customHeight="1" x14ac:dyDescent="0.25">
      <c r="A12" s="89" t="e">
        <f>'Resp. 1'!#REF!</f>
        <v>#REF!</v>
      </c>
      <c r="B12" s="96"/>
      <c r="C12" s="91"/>
      <c r="D12" s="92">
        <f t="shared" si="0"/>
        <v>0</v>
      </c>
      <c r="E12" s="93"/>
      <c r="F12" s="94" t="str">
        <f t="shared" ref="F12:F20" si="1">IF(E12&lt;=20,"X","")</f>
        <v>X</v>
      </c>
      <c r="G12" s="94" t="str">
        <f t="shared" ref="G12:G20" si="2">IF(AND(E12&gt;20,E12&lt;=50),"X","")</f>
        <v/>
      </c>
      <c r="H12" s="94" t="str">
        <f t="shared" ref="H12:H20" si="3">IF(AND(E12&gt;50,E12&lt;=70),"X","")</f>
        <v/>
      </c>
      <c r="I12" s="94" t="str">
        <f t="shared" ref="I12:I20" si="4">IF(AND(E12&gt;70,E12&lt;=90),"X","")</f>
        <v/>
      </c>
      <c r="J12" s="94" t="str">
        <f t="shared" ref="J12:J20" si="5">IF(AND(E12&gt;90,E12&lt;=100),"X","")</f>
        <v/>
      </c>
    </row>
    <row r="13" spans="1:10" ht="102.75" customHeight="1" x14ac:dyDescent="0.25">
      <c r="A13" s="89" t="e">
        <f>'Resp. 1'!#REF!</f>
        <v>#REF!</v>
      </c>
      <c r="B13" s="96"/>
      <c r="C13" s="93"/>
      <c r="D13" s="92">
        <f t="shared" si="0"/>
        <v>0</v>
      </c>
      <c r="E13" s="93"/>
      <c r="F13" s="94" t="str">
        <f t="shared" si="1"/>
        <v>X</v>
      </c>
      <c r="G13" s="94" t="str">
        <f t="shared" si="2"/>
        <v/>
      </c>
      <c r="H13" s="94" t="str">
        <f t="shared" si="3"/>
        <v/>
      </c>
      <c r="I13" s="94" t="str">
        <f t="shared" si="4"/>
        <v/>
      </c>
      <c r="J13" s="94" t="str">
        <f t="shared" si="5"/>
        <v/>
      </c>
    </row>
    <row r="14" spans="1:10" ht="57.75" customHeight="1" x14ac:dyDescent="0.25">
      <c r="A14" s="89" t="e">
        <f>'Resp. 1'!#REF!</f>
        <v>#REF!</v>
      </c>
      <c r="B14" s="96"/>
      <c r="C14" s="93"/>
      <c r="D14" s="92">
        <f t="shared" si="0"/>
        <v>0</v>
      </c>
      <c r="E14" s="93"/>
      <c r="F14" s="94" t="str">
        <f t="shared" si="1"/>
        <v>X</v>
      </c>
      <c r="G14" s="94" t="str">
        <f t="shared" si="2"/>
        <v/>
      </c>
      <c r="H14" s="94" t="str">
        <f t="shared" si="3"/>
        <v/>
      </c>
      <c r="I14" s="94" t="str">
        <f t="shared" si="4"/>
        <v/>
      </c>
      <c r="J14" s="94" t="str">
        <f t="shared" si="5"/>
        <v/>
      </c>
    </row>
    <row r="15" spans="1:10" ht="57.75" customHeight="1" x14ac:dyDescent="0.25">
      <c r="A15" s="89" t="str">
        <f>'Resp. 1'!B17</f>
        <v>Attuazione delle misure previste dalla normativa e dal PTPCT dell'ente in materia di trasparenza e anticorruzione</v>
      </c>
      <c r="B15" s="96"/>
      <c r="C15" s="93"/>
      <c r="D15" s="92">
        <f t="shared" si="0"/>
        <v>0</v>
      </c>
      <c r="E15" s="93"/>
      <c r="F15" s="94" t="str">
        <f t="shared" si="1"/>
        <v>X</v>
      </c>
      <c r="G15" s="94" t="str">
        <f t="shared" si="2"/>
        <v/>
      </c>
      <c r="H15" s="94" t="str">
        <f t="shared" si="3"/>
        <v/>
      </c>
      <c r="I15" s="94" t="str">
        <f t="shared" si="4"/>
        <v/>
      </c>
      <c r="J15" s="94" t="str">
        <f t="shared" si="5"/>
        <v/>
      </c>
    </row>
    <row r="16" spans="1:10" ht="57.75" customHeight="1" x14ac:dyDescent="0.25">
      <c r="A16" s="89" t="str">
        <f>'Resp. 1'!B18</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6" s="96"/>
      <c r="C16" s="93"/>
      <c r="D16" s="92">
        <f t="shared" si="0"/>
        <v>0</v>
      </c>
      <c r="E16" s="93"/>
      <c r="F16" s="94" t="str">
        <f t="shared" si="1"/>
        <v>X</v>
      </c>
      <c r="G16" s="94" t="str">
        <f t="shared" si="2"/>
        <v/>
      </c>
      <c r="H16" s="94" t="str">
        <f t="shared" si="3"/>
        <v/>
      </c>
      <c r="I16" s="94" t="str">
        <f t="shared" si="4"/>
        <v/>
      </c>
      <c r="J16" s="94" t="str">
        <f t="shared" si="5"/>
        <v/>
      </c>
    </row>
    <row r="17" spans="1:10" ht="57.75" customHeight="1" x14ac:dyDescent="0.25">
      <c r="A17" s="89" t="e">
        <f>'Resp. 1'!B19</f>
        <v>#REF!</v>
      </c>
      <c r="B17" s="89"/>
      <c r="C17" s="93">
        <v>60</v>
      </c>
      <c r="D17" s="92">
        <f t="shared" si="0"/>
        <v>0</v>
      </c>
      <c r="E17" s="93"/>
      <c r="F17" s="94" t="str">
        <f t="shared" si="1"/>
        <v>X</v>
      </c>
      <c r="G17" s="94" t="str">
        <f t="shared" si="2"/>
        <v/>
      </c>
      <c r="H17" s="94" t="str">
        <f t="shared" si="3"/>
        <v/>
      </c>
      <c r="I17" s="94" t="str">
        <f t="shared" si="4"/>
        <v/>
      </c>
      <c r="J17" s="94" t="str">
        <f t="shared" si="5"/>
        <v/>
      </c>
    </row>
    <row r="18" spans="1:10" ht="26.25" customHeight="1" x14ac:dyDescent="0.25">
      <c r="A18" s="89">
        <f>'Resp. 1'!B20</f>
        <v>0</v>
      </c>
      <c r="B18" s="96"/>
      <c r="C18" s="93"/>
      <c r="D18" s="92">
        <f t="shared" si="0"/>
        <v>0</v>
      </c>
      <c r="E18" s="93"/>
      <c r="F18" s="94" t="str">
        <f t="shared" si="1"/>
        <v>X</v>
      </c>
      <c r="G18" s="94" t="str">
        <f t="shared" si="2"/>
        <v/>
      </c>
      <c r="H18" s="94" t="str">
        <f t="shared" si="3"/>
        <v/>
      </c>
      <c r="I18" s="94" t="str">
        <f t="shared" si="4"/>
        <v/>
      </c>
      <c r="J18" s="94" t="str">
        <f t="shared" si="5"/>
        <v/>
      </c>
    </row>
    <row r="19" spans="1:10" ht="26.25" customHeight="1" x14ac:dyDescent="0.25">
      <c r="A19" s="89">
        <f>'Resp. 1'!B21</f>
        <v>0</v>
      </c>
      <c r="B19" s="96"/>
      <c r="C19" s="93"/>
      <c r="D19" s="92">
        <f t="shared" si="0"/>
        <v>0</v>
      </c>
      <c r="E19" s="93"/>
      <c r="F19" s="94" t="str">
        <f t="shared" si="1"/>
        <v>X</v>
      </c>
      <c r="G19" s="94" t="str">
        <f t="shared" si="2"/>
        <v/>
      </c>
      <c r="H19" s="94" t="str">
        <f t="shared" si="3"/>
        <v/>
      </c>
      <c r="I19" s="94" t="str">
        <f t="shared" si="4"/>
        <v/>
      </c>
      <c r="J19" s="94" t="str">
        <f t="shared" si="5"/>
        <v/>
      </c>
    </row>
    <row r="20" spans="1:10" ht="26.25" customHeight="1" x14ac:dyDescent="0.25">
      <c r="A20" s="89">
        <f>'Resp. 1'!B22</f>
        <v>0</v>
      </c>
      <c r="B20" s="96"/>
      <c r="C20" s="93"/>
      <c r="D20" s="92">
        <f t="shared" si="0"/>
        <v>0</v>
      </c>
      <c r="E20" s="93"/>
      <c r="F20" s="94" t="str">
        <f t="shared" si="1"/>
        <v>X</v>
      </c>
      <c r="G20" s="94" t="str">
        <f t="shared" si="2"/>
        <v/>
      </c>
      <c r="H20" s="94" t="str">
        <f t="shared" si="3"/>
        <v/>
      </c>
      <c r="I20" s="94" t="str">
        <f t="shared" si="4"/>
        <v/>
      </c>
      <c r="J20" s="94" t="str">
        <f t="shared" si="5"/>
        <v/>
      </c>
    </row>
    <row r="21" spans="1:10" x14ac:dyDescent="0.25">
      <c r="A21" s="97" t="s">
        <v>246</v>
      </c>
      <c r="B21" s="98" t="str">
        <f>IF(C21=60,"Pesatura Adeguata","Pesatura Inadeguata")</f>
        <v>Pesatura Adeguata</v>
      </c>
      <c r="C21" s="99">
        <f>SUM(C11:C20)</f>
        <v>60</v>
      </c>
      <c r="D21" s="99"/>
      <c r="E21" s="100">
        <f>SUM(G21:J21)/C21</f>
        <v>0</v>
      </c>
      <c r="F21" s="101"/>
      <c r="G21" s="102">
        <f>IF(G11="x",C11*D11)+IF(G12="x",C12*D12)+IF(G13="x",C13*D13)+IF(G14="x",C14*D14)+IF(G15="x",C15*D15)+IF(G16="x",C16*D16)+IF(G17="x",C17*D17)+IF(G18="x",C18*D18)+IF(G19="x",C19*D19)+IF(G20="x",C20*D20)</f>
        <v>0</v>
      </c>
      <c r="H21" s="102">
        <f>IF(H11="x",C11*D11)+IF(H12="x",C12*D12)+IF(H13="x",C13*D13)+IF(H14="x",C14*D14)+IF(H15="x",C15*D15)+IF(H16="x",C16*D16)+IF(H17="x",C17*D17)+IF(H18="x",C18*D18)+IF(H19="x",C19*D19)+IF(H20="x",C20*D20)</f>
        <v>0</v>
      </c>
      <c r="I21" s="102">
        <f>IF(I11="x",C11*D11)+IF(I12="x",C12*D12)+IF(I13="x",C13*D13)+IF(I14="x",C14*D14)+IF(I15="x",C15*D15)+IF(I16="x",C16*D16)+IF(I17="x",C17*D17)+IF(I18="x",C18*D18)+IF(I19="x",C19*D19)+IF(I20="x",C20*D20)</f>
        <v>0</v>
      </c>
      <c r="J21" s="102">
        <f>IF(J11="x",C11*D11)+IF(J12="x",C12*D12)+IF(J13="x",C13*D13)+IF(J14="x",C14*D14)+IF(J15="x",C15*D15)+IF(J16="x",C16*D16)+IF(J17="x",C17*D17)+IF(J18="x",C18*D18)+IF(J19="x",C19*D19)+IF(J19="x",C19*D19)</f>
        <v>0</v>
      </c>
    </row>
    <row r="22" spans="1:10" ht="3" customHeight="1" x14ac:dyDescent="0.25">
      <c r="A22" s="601"/>
      <c r="B22" s="602"/>
      <c r="C22" s="602"/>
      <c r="D22" s="274"/>
      <c r="E22" s="601"/>
      <c r="F22" s="602"/>
      <c r="G22" s="602"/>
      <c r="H22" s="601"/>
      <c r="I22" s="602"/>
      <c r="J22" s="602"/>
    </row>
    <row r="23" spans="1:10" ht="42" customHeight="1" x14ac:dyDescent="0.25">
      <c r="A23" s="87" t="s">
        <v>247</v>
      </c>
      <c r="B23" s="87" t="s">
        <v>238</v>
      </c>
      <c r="C23" s="88" t="s">
        <v>239</v>
      </c>
      <c r="D23" s="88" t="s">
        <v>240</v>
      </c>
      <c r="E23" s="88" t="s">
        <v>241</v>
      </c>
      <c r="F23" s="88" t="s">
        <v>242</v>
      </c>
      <c r="G23" s="88" t="s">
        <v>57</v>
      </c>
      <c r="H23" s="88" t="s">
        <v>243</v>
      </c>
      <c r="I23" s="88" t="s">
        <v>244</v>
      </c>
      <c r="J23" s="88" t="s">
        <v>245</v>
      </c>
    </row>
    <row r="24" spans="1:10" s="105" customFormat="1" ht="27" customHeight="1" x14ac:dyDescent="0.25">
      <c r="A24" s="96" t="str">
        <f>'Resp. 1'!B33</f>
        <v>Garantire il controllo effettivo da parte della stazione appaltante sull’esecuzione delle prestazioni</v>
      </c>
      <c r="B24" s="95"/>
      <c r="C24" s="104">
        <v>20</v>
      </c>
      <c r="D24" s="92">
        <f>E24/100</f>
        <v>0</v>
      </c>
      <c r="E24" s="93"/>
      <c r="F24" s="94" t="str">
        <f t="shared" ref="F24:F34" si="6">IF(E24&lt;=20,"X","")</f>
        <v>X</v>
      </c>
      <c r="G24" s="94" t="str">
        <f t="shared" ref="G24:G34" si="7">IF(AND(E24&gt;20,E24&lt;=50),"X","")</f>
        <v/>
      </c>
      <c r="H24" s="94" t="str">
        <f t="shared" ref="H24:H34" si="8">IF(AND(E24&gt;50,E24&lt;=70),"X","")</f>
        <v/>
      </c>
      <c r="I24" s="94" t="str">
        <f t="shared" ref="I24:I34" si="9">IF(AND(E24&gt;70,E24&lt;=90),"X","")</f>
        <v/>
      </c>
      <c r="J24" s="94" t="str">
        <f>IF(AND(E24&gt;90,E24&lt;=100),"X","")</f>
        <v/>
      </c>
    </row>
    <row r="25" spans="1:10" s="105" customFormat="1" ht="27" customHeight="1" x14ac:dyDescent="0.25">
      <c r="A25" s="96" t="e">
        <f>'Resp. 1'!#REF!</f>
        <v>#REF!</v>
      </c>
      <c r="B25" s="96"/>
      <c r="C25" s="104"/>
      <c r="D25" s="92">
        <f t="shared" ref="D25:D31" si="10">E25/100</f>
        <v>0</v>
      </c>
      <c r="E25" s="93"/>
      <c r="F25" s="94" t="str">
        <f t="shared" si="6"/>
        <v>X</v>
      </c>
      <c r="G25" s="94" t="str">
        <f t="shared" si="7"/>
        <v/>
      </c>
      <c r="H25" s="94" t="str">
        <f t="shared" si="8"/>
        <v/>
      </c>
      <c r="I25" s="94" t="str">
        <f t="shared" si="9"/>
        <v/>
      </c>
      <c r="J25" s="94" t="str">
        <f t="shared" ref="J25:J31" si="11">IF(AND(E25&gt;90,E25&lt;=100),"X","")</f>
        <v/>
      </c>
    </row>
    <row r="26" spans="1:10" s="105" customFormat="1" ht="27" customHeight="1" x14ac:dyDescent="0.25">
      <c r="A26" s="96" t="str">
        <f>'Resp. 1'!B34</f>
        <v xml:space="preserve"> Pianificare e implementare le azioni necessarie all'introduzione del Lavoro Agile secondo le direttive di cui all'art. 87 del  D.L. n. 18 del 17/3/2020 recante "Misure straordinarie in materia di lavoro agile…" 
</v>
      </c>
      <c r="B26" s="96"/>
      <c r="C26" s="104"/>
      <c r="D26" s="92">
        <f t="shared" si="10"/>
        <v>0</v>
      </c>
      <c r="E26" s="93"/>
      <c r="F26" s="94" t="str">
        <f t="shared" si="6"/>
        <v>X</v>
      </c>
      <c r="G26" s="94" t="str">
        <f t="shared" si="7"/>
        <v/>
      </c>
      <c r="H26" s="94" t="str">
        <f t="shared" si="8"/>
        <v/>
      </c>
      <c r="I26" s="94" t="str">
        <f t="shared" si="9"/>
        <v/>
      </c>
      <c r="J26" s="94" t="str">
        <f t="shared" si="11"/>
        <v/>
      </c>
    </row>
    <row r="27" spans="1:10" s="105" customFormat="1" ht="27" customHeight="1" x14ac:dyDescent="0.25">
      <c r="A27" s="96" t="str">
        <f>'Resp. 1'!B35</f>
        <v>Gestione dell'emergenza sanitaria  a cura del personale della Polizia Locale</v>
      </c>
      <c r="B27" s="96"/>
      <c r="C27" s="104"/>
      <c r="D27" s="92">
        <f t="shared" si="10"/>
        <v>0</v>
      </c>
      <c r="E27" s="93"/>
      <c r="F27" s="94" t="str">
        <f t="shared" si="6"/>
        <v>X</v>
      </c>
      <c r="G27" s="94" t="str">
        <f t="shared" si="7"/>
        <v/>
      </c>
      <c r="H27" s="94" t="str">
        <f t="shared" si="8"/>
        <v/>
      </c>
      <c r="I27" s="94" t="str">
        <f t="shared" si="9"/>
        <v/>
      </c>
      <c r="J27" s="94" t="str">
        <f t="shared" si="11"/>
        <v/>
      </c>
    </row>
    <row r="28" spans="1:10" s="105" customFormat="1" ht="27" customHeight="1" x14ac:dyDescent="0.25">
      <c r="A28" s="96">
        <f>'Resp. 1'!B36</f>
        <v>0</v>
      </c>
      <c r="B28" s="96"/>
      <c r="C28" s="106"/>
      <c r="D28" s="92">
        <f t="shared" si="10"/>
        <v>0</v>
      </c>
      <c r="E28" s="93"/>
      <c r="F28" s="94" t="str">
        <f t="shared" si="6"/>
        <v>X</v>
      </c>
      <c r="G28" s="94" t="str">
        <f t="shared" si="7"/>
        <v/>
      </c>
      <c r="H28" s="94" t="str">
        <f t="shared" si="8"/>
        <v/>
      </c>
      <c r="I28" s="94" t="str">
        <f t="shared" si="9"/>
        <v/>
      </c>
      <c r="J28" s="94" t="str">
        <f t="shared" si="11"/>
        <v/>
      </c>
    </row>
    <row r="29" spans="1:10" s="105" customFormat="1" ht="27" customHeight="1" x14ac:dyDescent="0.25">
      <c r="A29" s="96">
        <f>'Resp. 1'!B37</f>
        <v>0</v>
      </c>
      <c r="B29" s="96"/>
      <c r="C29" s="106"/>
      <c r="D29" s="92">
        <f t="shared" si="10"/>
        <v>0</v>
      </c>
      <c r="E29" s="93"/>
      <c r="F29" s="94" t="str">
        <f t="shared" si="6"/>
        <v>X</v>
      </c>
      <c r="G29" s="94" t="str">
        <f t="shared" si="7"/>
        <v/>
      </c>
      <c r="H29" s="94" t="str">
        <f t="shared" si="8"/>
        <v/>
      </c>
      <c r="I29" s="94" t="str">
        <f t="shared" si="9"/>
        <v/>
      </c>
      <c r="J29" s="94" t="str">
        <f t="shared" si="11"/>
        <v/>
      </c>
    </row>
    <row r="30" spans="1:10" s="105" customFormat="1" ht="27" customHeight="1" x14ac:dyDescent="0.25">
      <c r="A30" s="96">
        <f>'Resp. 1'!B38</f>
        <v>0</v>
      </c>
      <c r="B30" s="96"/>
      <c r="C30" s="106"/>
      <c r="D30" s="92">
        <f t="shared" si="10"/>
        <v>0</v>
      </c>
      <c r="E30" s="93"/>
      <c r="F30" s="94" t="str">
        <f t="shared" si="6"/>
        <v>X</v>
      </c>
      <c r="G30" s="94" t="str">
        <f t="shared" si="7"/>
        <v/>
      </c>
      <c r="H30" s="94" t="str">
        <f t="shared" si="8"/>
        <v/>
      </c>
      <c r="I30" s="94" t="str">
        <f t="shared" si="9"/>
        <v/>
      </c>
      <c r="J30" s="94" t="str">
        <f t="shared" si="11"/>
        <v/>
      </c>
    </row>
    <row r="31" spans="1:10" s="105" customFormat="1" ht="27" customHeight="1" x14ac:dyDescent="0.25">
      <c r="A31" s="96">
        <f>'Resp. 1'!B39</f>
        <v>0</v>
      </c>
      <c r="B31" s="96"/>
      <c r="C31" s="106"/>
      <c r="D31" s="92">
        <f t="shared" si="10"/>
        <v>0</v>
      </c>
      <c r="E31" s="93"/>
      <c r="F31" s="94" t="str">
        <f t="shared" si="6"/>
        <v>X</v>
      </c>
      <c r="G31" s="94" t="str">
        <f t="shared" si="7"/>
        <v/>
      </c>
      <c r="H31" s="94" t="str">
        <f t="shared" si="8"/>
        <v/>
      </c>
      <c r="I31" s="94" t="str">
        <f t="shared" si="9"/>
        <v/>
      </c>
      <c r="J31" s="94" t="str">
        <f t="shared" si="11"/>
        <v/>
      </c>
    </row>
    <row r="32" spans="1:10" ht="42" customHeight="1" x14ac:dyDescent="0.25">
      <c r="A32" s="273" t="s">
        <v>248</v>
      </c>
      <c r="B32" s="273" t="s">
        <v>249</v>
      </c>
      <c r="C32" s="88" t="s">
        <v>239</v>
      </c>
      <c r="D32" s="88" t="s">
        <v>240</v>
      </c>
      <c r="E32" s="88" t="s">
        <v>241</v>
      </c>
      <c r="F32" s="107" t="s">
        <v>250</v>
      </c>
      <c r="G32" s="107" t="s">
        <v>251</v>
      </c>
      <c r="H32" s="107" t="s">
        <v>252</v>
      </c>
      <c r="I32" s="107" t="s">
        <v>253</v>
      </c>
      <c r="J32" s="107" t="s">
        <v>254</v>
      </c>
    </row>
    <row r="33" spans="1:11" s="105" customFormat="1" ht="49.5" customHeight="1" x14ac:dyDescent="0.25">
      <c r="A33" s="96" t="s">
        <v>317</v>
      </c>
      <c r="B33" s="96" t="s">
        <v>318</v>
      </c>
      <c r="C33" s="106">
        <v>20</v>
      </c>
      <c r="D33" s="92">
        <f>E33/100</f>
        <v>0</v>
      </c>
      <c r="E33" s="93"/>
      <c r="F33" s="94" t="str">
        <f t="shared" si="6"/>
        <v>X</v>
      </c>
      <c r="G33" s="94" t="str">
        <f t="shared" si="7"/>
        <v/>
      </c>
      <c r="H33" s="94" t="str">
        <f t="shared" si="8"/>
        <v/>
      </c>
      <c r="I33" s="94" t="str">
        <f t="shared" si="9"/>
        <v/>
      </c>
      <c r="J33" s="94" t="str">
        <f t="shared" ref="J33:J39" si="12">IF(AND(E33&gt;90,E33&lt;=100),"X","")</f>
        <v/>
      </c>
    </row>
    <row r="34" spans="1:11" s="105" customFormat="1" ht="18.75" customHeight="1" x14ac:dyDescent="0.25">
      <c r="A34" s="96"/>
      <c r="B34" s="96"/>
      <c r="C34" s="106"/>
      <c r="D34" s="92">
        <f t="shared" ref="D34:D39" si="13">E34/100</f>
        <v>0</v>
      </c>
      <c r="E34" s="93"/>
      <c r="F34" s="94" t="str">
        <f t="shared" si="6"/>
        <v>X</v>
      </c>
      <c r="G34" s="94" t="str">
        <f t="shared" si="7"/>
        <v/>
      </c>
      <c r="H34" s="94" t="str">
        <f t="shared" si="8"/>
        <v/>
      </c>
      <c r="I34" s="94" t="str">
        <f t="shared" si="9"/>
        <v/>
      </c>
      <c r="J34" s="94" t="str">
        <f t="shared" si="12"/>
        <v/>
      </c>
    </row>
    <row r="35" spans="1:11" s="105" customFormat="1" ht="18.75" customHeight="1" x14ac:dyDescent="0.25">
      <c r="A35" s="96"/>
      <c r="B35" s="96"/>
      <c r="C35" s="106"/>
      <c r="D35" s="92">
        <f t="shared" si="13"/>
        <v>0</v>
      </c>
      <c r="E35" s="93"/>
      <c r="F35" s="94" t="str">
        <f>IF(E35&lt;=20,"X","")</f>
        <v>X</v>
      </c>
      <c r="G35" s="94" t="str">
        <f>IF(AND(E35&gt;20,E35&lt;=50),"X","")</f>
        <v/>
      </c>
      <c r="H35" s="94" t="str">
        <f>IF(AND(E35&gt;50,E35&lt;=70),"X","")</f>
        <v/>
      </c>
      <c r="I35" s="94" t="str">
        <f>IF(AND(E35&gt;70,E35&lt;=90),"X","")</f>
        <v/>
      </c>
      <c r="J35" s="94" t="str">
        <f t="shared" si="12"/>
        <v/>
      </c>
    </row>
    <row r="36" spans="1:11" s="105" customFormat="1" ht="18.75" customHeight="1" x14ac:dyDescent="0.25">
      <c r="A36" s="96"/>
      <c r="B36" s="96"/>
      <c r="C36" s="106"/>
      <c r="D36" s="92">
        <f t="shared" si="13"/>
        <v>0</v>
      </c>
      <c r="E36" s="93"/>
      <c r="F36" s="94" t="str">
        <f>IF(E36&lt;=20,"X","")</f>
        <v>X</v>
      </c>
      <c r="G36" s="94" t="str">
        <f>IF(AND(E36&gt;20,E36&lt;=50),"X","")</f>
        <v/>
      </c>
      <c r="H36" s="94" t="str">
        <f>IF(AND(E36&gt;50,E36&lt;=70),"X","")</f>
        <v/>
      </c>
      <c r="I36" s="94" t="str">
        <f>IF(AND(E36&gt;70,E36&lt;=90),"X","")</f>
        <v/>
      </c>
      <c r="J36" s="94" t="str">
        <f t="shared" si="12"/>
        <v/>
      </c>
    </row>
    <row r="37" spans="1:11" s="105" customFormat="1" ht="18.75" customHeight="1" x14ac:dyDescent="0.25">
      <c r="A37" s="96"/>
      <c r="B37" s="96"/>
      <c r="C37" s="106"/>
      <c r="D37" s="92">
        <f t="shared" si="13"/>
        <v>0</v>
      </c>
      <c r="E37" s="93"/>
      <c r="F37" s="94" t="str">
        <f>IF(E37&lt;=20,"X","")</f>
        <v>X</v>
      </c>
      <c r="G37" s="94" t="str">
        <f>IF(AND(E37&gt;20,E37&lt;=50),"X","")</f>
        <v/>
      </c>
      <c r="H37" s="94" t="str">
        <f>IF(AND(E37&gt;50,E37&lt;=70),"X","")</f>
        <v/>
      </c>
      <c r="I37" s="94" t="str">
        <f>IF(AND(E37&gt;70,E37&lt;=90),"X","")</f>
        <v/>
      </c>
      <c r="J37" s="94" t="str">
        <f t="shared" si="12"/>
        <v/>
      </c>
    </row>
    <row r="38" spans="1:11" s="105" customFormat="1" ht="18.75" customHeight="1" x14ac:dyDescent="0.25">
      <c r="A38" s="96"/>
      <c r="B38" s="96"/>
      <c r="C38" s="106"/>
      <c r="D38" s="92">
        <f t="shared" si="13"/>
        <v>0</v>
      </c>
      <c r="E38" s="93"/>
      <c r="F38" s="94" t="str">
        <f>IF(E38&lt;=20,"X","")</f>
        <v>X</v>
      </c>
      <c r="G38" s="94" t="str">
        <f>IF(AND(E38&gt;20,E38&lt;=50),"X","")</f>
        <v/>
      </c>
      <c r="H38" s="94" t="str">
        <f>IF(AND(E38&gt;50,E38&lt;=70),"X","")</f>
        <v/>
      </c>
      <c r="I38" s="94" t="str">
        <f>IF(AND(E38&gt;70,E38&lt;=90),"X","")</f>
        <v/>
      </c>
      <c r="J38" s="94" t="str">
        <f t="shared" si="12"/>
        <v/>
      </c>
    </row>
    <row r="39" spans="1:11" s="105" customFormat="1" ht="18.75" customHeight="1" x14ac:dyDescent="0.25">
      <c r="A39" s="96"/>
      <c r="B39" s="96"/>
      <c r="C39" s="106"/>
      <c r="D39" s="92">
        <f t="shared" si="13"/>
        <v>0</v>
      </c>
      <c r="E39" s="93"/>
      <c r="F39" s="94" t="str">
        <f>IF(E39&lt;=20,"X","")</f>
        <v>X</v>
      </c>
      <c r="G39" s="94" t="str">
        <f>IF(AND(E39&gt;20,E39&lt;=50),"X","")</f>
        <v/>
      </c>
      <c r="H39" s="94" t="str">
        <f>IF(AND(E39&gt;50,E39&lt;=70),"X","")</f>
        <v/>
      </c>
      <c r="I39" s="94" t="str">
        <f>IF(AND(E39&gt;70,E39&lt;=90),"X","")</f>
        <v/>
      </c>
      <c r="J39" s="94" t="str">
        <f t="shared" si="12"/>
        <v/>
      </c>
    </row>
    <row r="40" spans="1:11" ht="25.5" x14ac:dyDescent="0.25">
      <c r="A40" s="97" t="s">
        <v>255</v>
      </c>
      <c r="B40" s="98" t="str">
        <f>IF(C40=40,"Pesatura Adeguata","Pesatura Inadeguata")</f>
        <v>Pesatura Adeguata</v>
      </c>
      <c r="C40" s="106">
        <f>SUM(C24:C35)</f>
        <v>40</v>
      </c>
      <c r="D40" s="273"/>
      <c r="E40" s="100">
        <f>SUM(G40:J40)/C40</f>
        <v>0</v>
      </c>
      <c r="F40" s="108"/>
      <c r="G40" s="109">
        <f>IF(G24="x",C24*D24)+IF(G25="x",C25*D25)+IF(G26="x",C26*D26)+IF(G27="x",C27*D27)+IF(G28="x",C28*D28)+IF(G29="x",C29*D29)+IF(G30="x",C30*D30)+IF(G31="x",C31*D31)+IF(G33="x",C33*D33)+IF(G34="x",C34*D34)+IF(G35="x",C35*D35)+IF(G36="x",C36*D36)+IF(G37="x",C37*D37)+IF(G38="x",C38*D38)+IF(G39="x",C39*D39)</f>
        <v>0</v>
      </c>
      <c r="H40" s="109">
        <f>IF(H24="x",C24*D24)+IF(H25="x",C25*D25)+IF(H26="x",C26*D26)+IF(H27="x",C27*D27)+IF(H28="x",C28*D28)+IF(H29="x",C29*D29)+IF(H30="x",C30*D30)+IF(H31="x",C31*D31)+IF(H33="x",C33*D33)+IF(H34="x",C34*D34)+IF(H35="x",C35*D35)+IF(H36="x",C36*D36)+IF(H37="x",C37*D37)+IF(H38="x",C38*D38)+IF(H39="x",C39*D39)</f>
        <v>0</v>
      </c>
      <c r="I40" s="109">
        <f>IF(I24="x",C24*D24)+IF(I25="x",C25*D25)+IF(I26="x",C26*D26)+IF(I27="x",C27*D27)+IF(I28="x",C28*D28)+IF(I29="x",C29*D29)+IF(I30="x",C30*D30)+IF(I31="x",C31*D31)+IF(I33="x",C33*D33)+IF(I34="x",C34*D34)+IF(I35="x",C35*D35)+IF(I36="x",C36*D36)+IF(I37="x",C37*D37)+IF(I38="x",C38*D38)+IF(I39="x",C39*D39)</f>
        <v>0</v>
      </c>
      <c r="J40" s="109">
        <f>IF(J24="x",C24*D24)+IF(J25="x",C25*D25)+IF(J26="x",C26*D26)+IF(J27="x",C27*D27)+IF(J28="x",C28*D28)+IF(J29="x",C29*D29)+IF(J30="x",C30*D30)+IF(J31="x",C31*D31)+IF(J33="x",C33*D33)+IF(J34="x",C34*D34)+IF(J35="x",C35*D35)+IF(J36="x",C36*D36)+IF(J37="x",C37*D37)+IF(J38="x",C38*D38)+IF(J39="x",C39*D39)</f>
        <v>0</v>
      </c>
    </row>
    <row r="41" spans="1:11" s="117" customFormat="1" ht="18" customHeight="1" x14ac:dyDescent="0.25">
      <c r="A41" s="110"/>
      <c r="B41" s="111"/>
      <c r="C41" s="112"/>
      <c r="D41" s="112" t="s">
        <v>256</v>
      </c>
      <c r="E41" s="113"/>
      <c r="F41" s="114"/>
      <c r="G41" s="114"/>
      <c r="H41" s="114"/>
      <c r="I41" s="114"/>
      <c r="J41" s="115"/>
      <c r="K41" s="116"/>
    </row>
    <row r="42" spans="1:11" ht="16.5" customHeight="1" x14ac:dyDescent="0.25">
      <c r="A42" s="591" t="s">
        <v>257</v>
      </c>
      <c r="B42" s="592"/>
      <c r="C42" s="99">
        <f>SUM(G21:J21)</f>
        <v>0</v>
      </c>
      <c r="D42" s="118">
        <f>C42/60</f>
        <v>0</v>
      </c>
      <c r="E42" s="119"/>
      <c r="F42" s="120"/>
      <c r="G42" s="120"/>
      <c r="H42" s="120"/>
      <c r="I42" s="120"/>
      <c r="J42" s="121"/>
      <c r="K42" s="122"/>
    </row>
    <row r="43" spans="1:11" ht="17.25" customHeight="1" x14ac:dyDescent="0.25">
      <c r="A43" s="123" t="s">
        <v>200</v>
      </c>
      <c r="B43" s="124"/>
      <c r="C43" s="125"/>
      <c r="D43" s="125"/>
      <c r="E43" s="593" t="s">
        <v>258</v>
      </c>
      <c r="F43" s="593"/>
      <c r="G43" s="594"/>
      <c r="H43" s="126">
        <f>C42+C44</f>
        <v>0</v>
      </c>
      <c r="I43" s="125" t="s">
        <v>259</v>
      </c>
      <c r="J43" s="127"/>
      <c r="K43" s="122"/>
    </row>
    <row r="44" spans="1:11" ht="16.5" customHeight="1" x14ac:dyDescent="0.25">
      <c r="A44" s="591" t="s">
        <v>260</v>
      </c>
      <c r="B44" s="592"/>
      <c r="C44" s="99">
        <f>SUM(F40:J40)</f>
        <v>0</v>
      </c>
      <c r="D44" s="118" t="s">
        <v>256</v>
      </c>
      <c r="E44" s="119"/>
      <c r="F44" s="120"/>
      <c r="G44" s="120"/>
      <c r="H44" s="120"/>
      <c r="I44" s="120"/>
      <c r="J44" s="121"/>
      <c r="K44" s="122"/>
    </row>
    <row r="45" spans="1:11" ht="26.25" customHeight="1" x14ac:dyDescent="0.25">
      <c r="A45" s="128"/>
      <c r="B45" s="129"/>
      <c r="C45" s="129"/>
      <c r="D45" s="129"/>
      <c r="E45" s="130"/>
      <c r="F45" s="131"/>
      <c r="G45" s="131"/>
      <c r="H45" s="131"/>
      <c r="I45" s="131"/>
      <c r="J45" s="132"/>
      <c r="K45" s="122"/>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185" priority="31" stopIfTrue="1" operator="equal">
      <formula>"Pesatura Inadeguata"</formula>
    </cfRule>
  </conditionalFormatting>
  <conditionalFormatting sqref="F11">
    <cfRule type="cellIs" dxfId="184" priority="30" stopIfTrue="1" operator="equal">
      <formula>"x"</formula>
    </cfRule>
  </conditionalFormatting>
  <conditionalFormatting sqref="G11">
    <cfRule type="cellIs" dxfId="183" priority="27" stopIfTrue="1" operator="equal">
      <formula>"x"</formula>
    </cfRule>
    <cfRule type="cellIs" dxfId="182" priority="29" stopIfTrue="1" operator="equal">
      <formula>"x"</formula>
    </cfRule>
  </conditionalFormatting>
  <conditionalFormatting sqref="H11">
    <cfRule type="cellIs" dxfId="181" priority="28" stopIfTrue="1" operator="equal">
      <formula>"x"</formula>
    </cfRule>
  </conditionalFormatting>
  <conditionalFormatting sqref="I11">
    <cfRule type="cellIs" dxfId="180" priority="26" stopIfTrue="1" operator="equal">
      <formula>"x"</formula>
    </cfRule>
  </conditionalFormatting>
  <conditionalFormatting sqref="J11">
    <cfRule type="cellIs" dxfId="179" priority="25" stopIfTrue="1" operator="equal">
      <formula>"x"</formula>
    </cfRule>
  </conditionalFormatting>
  <conditionalFormatting sqref="F12">
    <cfRule type="cellIs" dxfId="178" priority="24" stopIfTrue="1" operator="equal">
      <formula>"x"</formula>
    </cfRule>
  </conditionalFormatting>
  <conditionalFormatting sqref="G12">
    <cfRule type="cellIs" dxfId="177" priority="21" stopIfTrue="1" operator="equal">
      <formula>"x"</formula>
    </cfRule>
    <cfRule type="cellIs" dxfId="176" priority="23" stopIfTrue="1" operator="equal">
      <formula>"x"</formula>
    </cfRule>
  </conditionalFormatting>
  <conditionalFormatting sqref="H12">
    <cfRule type="cellIs" dxfId="175" priority="22" stopIfTrue="1" operator="equal">
      <formula>"x"</formula>
    </cfRule>
  </conditionalFormatting>
  <conditionalFormatting sqref="I12">
    <cfRule type="cellIs" dxfId="174" priority="20" stopIfTrue="1" operator="equal">
      <formula>"x"</formula>
    </cfRule>
  </conditionalFormatting>
  <conditionalFormatting sqref="J12">
    <cfRule type="cellIs" dxfId="173" priority="19" stopIfTrue="1" operator="equal">
      <formula>"x"</formula>
    </cfRule>
  </conditionalFormatting>
  <conditionalFormatting sqref="F24:F31">
    <cfRule type="cellIs" dxfId="172" priority="18" stopIfTrue="1" operator="equal">
      <formula>"x"</formula>
    </cfRule>
  </conditionalFormatting>
  <conditionalFormatting sqref="G24:G31">
    <cfRule type="cellIs" dxfId="171" priority="15" stopIfTrue="1" operator="equal">
      <formula>"x"</formula>
    </cfRule>
    <cfRule type="cellIs" dxfId="170" priority="17" stopIfTrue="1" operator="equal">
      <formula>"x"</formula>
    </cfRule>
  </conditionalFormatting>
  <conditionalFormatting sqref="H24:H31">
    <cfRule type="cellIs" dxfId="169" priority="16" stopIfTrue="1" operator="equal">
      <formula>"x"</formula>
    </cfRule>
  </conditionalFormatting>
  <conditionalFormatting sqref="I24:I31">
    <cfRule type="cellIs" dxfId="168" priority="14" stopIfTrue="1" operator="equal">
      <formula>"x"</formula>
    </cfRule>
  </conditionalFormatting>
  <conditionalFormatting sqref="J24:J31">
    <cfRule type="cellIs" dxfId="167" priority="13" stopIfTrue="1" operator="equal">
      <formula>"x"</formula>
    </cfRule>
  </conditionalFormatting>
  <conditionalFormatting sqref="F33:F39">
    <cfRule type="cellIs" dxfId="166" priority="12" stopIfTrue="1" operator="equal">
      <formula>"x"</formula>
    </cfRule>
  </conditionalFormatting>
  <conditionalFormatting sqref="G33:G39">
    <cfRule type="cellIs" dxfId="165" priority="9" stopIfTrue="1" operator="equal">
      <formula>"x"</formula>
    </cfRule>
    <cfRule type="cellIs" dxfId="164" priority="11" stopIfTrue="1" operator="equal">
      <formula>"x"</formula>
    </cfRule>
  </conditionalFormatting>
  <conditionalFormatting sqref="H33:H39">
    <cfRule type="cellIs" dxfId="163" priority="10" stopIfTrue="1" operator="equal">
      <formula>"x"</formula>
    </cfRule>
  </conditionalFormatting>
  <conditionalFormatting sqref="I33:I39">
    <cfRule type="cellIs" dxfId="162" priority="8" stopIfTrue="1" operator="equal">
      <formula>"x"</formula>
    </cfRule>
  </conditionalFormatting>
  <conditionalFormatting sqref="J33:J39">
    <cfRule type="cellIs" dxfId="161" priority="7" stopIfTrue="1" operator="equal">
      <formula>"x"</formula>
    </cfRule>
  </conditionalFormatting>
  <conditionalFormatting sqref="F13:F20">
    <cfRule type="cellIs" dxfId="160" priority="6" stopIfTrue="1" operator="equal">
      <formula>"x"</formula>
    </cfRule>
  </conditionalFormatting>
  <conditionalFormatting sqref="G13:G20">
    <cfRule type="cellIs" dxfId="159" priority="3" stopIfTrue="1" operator="equal">
      <formula>"x"</formula>
    </cfRule>
    <cfRule type="cellIs" dxfId="158" priority="5" stopIfTrue="1" operator="equal">
      <formula>"x"</formula>
    </cfRule>
  </conditionalFormatting>
  <conditionalFormatting sqref="H13:H20">
    <cfRule type="cellIs" dxfId="157" priority="4" stopIfTrue="1" operator="equal">
      <formula>"x"</formula>
    </cfRule>
  </conditionalFormatting>
  <conditionalFormatting sqref="I13:I20">
    <cfRule type="cellIs" dxfId="156" priority="2" stopIfTrue="1" operator="equal">
      <formula>"x"</formula>
    </cfRule>
  </conditionalFormatting>
  <conditionalFormatting sqref="J13:J20">
    <cfRule type="cellIs" dxfId="155" priority="1" stopIfTrue="1" operator="equal">
      <formula>"x"</formula>
    </cfRule>
  </conditionalFormatting>
  <dataValidations count="2">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formula1>Valore</formula1>
    </dataValidation>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Foglio1!$B$2:$B$10</xm:f>
          </x14:formula1>
          <xm:sqref>B33:B39</xm:sqref>
        </x14:dataValidation>
        <x14:dataValidation type="list" allowBlank="1" showInputMessage="1" showErrorMessage="1">
          <x14:formula1>
            <xm:f>Foglio1!$A$2:$A$10</xm:f>
          </x14:formula1>
          <xm:sqref>A33:A39</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workbookViewId="0">
      <selection activeCell="I3" sqref="I3"/>
    </sheetView>
  </sheetViews>
  <sheetFormatPr defaultRowHeight="12.75" x14ac:dyDescent="0.25"/>
  <cols>
    <col min="1" max="1" width="48.5703125" style="83" customWidth="1"/>
    <col min="2" max="2" width="52.5703125" style="83" customWidth="1"/>
    <col min="3" max="3" width="10.28515625" style="83" customWidth="1"/>
    <col min="4" max="4" width="8.7109375" style="83" hidden="1" customWidth="1"/>
    <col min="5" max="5" width="9.28515625" style="83" customWidth="1"/>
    <col min="6" max="10" width="16" style="83" customWidth="1"/>
    <col min="11" max="256" width="9.28515625" style="83"/>
    <col min="257" max="257" width="42.42578125" style="83" customWidth="1"/>
    <col min="258" max="258" width="46.42578125" style="83" customWidth="1"/>
    <col min="259" max="259" width="10.28515625" style="83" customWidth="1"/>
    <col min="260" max="260" width="8.7109375" style="83" customWidth="1"/>
    <col min="261" max="261" width="9.28515625" style="83" customWidth="1"/>
    <col min="262" max="266" width="16" style="83" customWidth="1"/>
    <col min="267" max="512" width="9.28515625" style="83"/>
    <col min="513" max="513" width="42.42578125" style="83" customWidth="1"/>
    <col min="514" max="514" width="46.42578125" style="83" customWidth="1"/>
    <col min="515" max="515" width="10.28515625" style="83" customWidth="1"/>
    <col min="516" max="516" width="8.7109375" style="83" customWidth="1"/>
    <col min="517" max="517" width="9.28515625" style="83" customWidth="1"/>
    <col min="518" max="522" width="16" style="83" customWidth="1"/>
    <col min="523" max="768" width="9.28515625" style="83"/>
    <col min="769" max="769" width="42.42578125" style="83" customWidth="1"/>
    <col min="770" max="770" width="46.42578125" style="83" customWidth="1"/>
    <col min="771" max="771" width="10.28515625" style="83" customWidth="1"/>
    <col min="772" max="772" width="8.7109375" style="83" customWidth="1"/>
    <col min="773" max="773" width="9.28515625" style="83" customWidth="1"/>
    <col min="774" max="778" width="16" style="83" customWidth="1"/>
    <col min="779" max="1024" width="9.28515625" style="83"/>
    <col min="1025" max="1025" width="42.42578125" style="83" customWidth="1"/>
    <col min="1026" max="1026" width="46.42578125" style="83" customWidth="1"/>
    <col min="1027" max="1027" width="10.28515625" style="83" customWidth="1"/>
    <col min="1028" max="1028" width="8.7109375" style="83" customWidth="1"/>
    <col min="1029" max="1029" width="9.28515625" style="83" customWidth="1"/>
    <col min="1030" max="1034" width="16" style="83" customWidth="1"/>
    <col min="1035" max="1280" width="9.28515625" style="83"/>
    <col min="1281" max="1281" width="42.42578125" style="83" customWidth="1"/>
    <col min="1282" max="1282" width="46.42578125" style="83" customWidth="1"/>
    <col min="1283" max="1283" width="10.28515625" style="83" customWidth="1"/>
    <col min="1284" max="1284" width="8.7109375" style="83" customWidth="1"/>
    <col min="1285" max="1285" width="9.28515625" style="83" customWidth="1"/>
    <col min="1286" max="1290" width="16" style="83" customWidth="1"/>
    <col min="1291" max="1536" width="9.28515625" style="83"/>
    <col min="1537" max="1537" width="42.42578125" style="83" customWidth="1"/>
    <col min="1538" max="1538" width="46.42578125" style="83" customWidth="1"/>
    <col min="1539" max="1539" width="10.28515625" style="83" customWidth="1"/>
    <col min="1540" max="1540" width="8.7109375" style="83" customWidth="1"/>
    <col min="1541" max="1541" width="9.28515625" style="83" customWidth="1"/>
    <col min="1542" max="1546" width="16" style="83" customWidth="1"/>
    <col min="1547" max="1792" width="9.28515625" style="83"/>
    <col min="1793" max="1793" width="42.42578125" style="83" customWidth="1"/>
    <col min="1794" max="1794" width="46.42578125" style="83" customWidth="1"/>
    <col min="1795" max="1795" width="10.28515625" style="83" customWidth="1"/>
    <col min="1796" max="1796" width="8.7109375" style="83" customWidth="1"/>
    <col min="1797" max="1797" width="9.28515625" style="83" customWidth="1"/>
    <col min="1798" max="1802" width="16" style="83" customWidth="1"/>
    <col min="1803" max="2048" width="9.28515625" style="83"/>
    <col min="2049" max="2049" width="42.42578125" style="83" customWidth="1"/>
    <col min="2050" max="2050" width="46.42578125" style="83" customWidth="1"/>
    <col min="2051" max="2051" width="10.28515625" style="83" customWidth="1"/>
    <col min="2052" max="2052" width="8.7109375" style="83" customWidth="1"/>
    <col min="2053" max="2053" width="9.28515625" style="83" customWidth="1"/>
    <col min="2054" max="2058" width="16" style="83" customWidth="1"/>
    <col min="2059" max="2304" width="9.28515625" style="83"/>
    <col min="2305" max="2305" width="42.42578125" style="83" customWidth="1"/>
    <col min="2306" max="2306" width="46.42578125" style="83" customWidth="1"/>
    <col min="2307" max="2307" width="10.28515625" style="83" customWidth="1"/>
    <col min="2308" max="2308" width="8.7109375" style="83" customWidth="1"/>
    <col min="2309" max="2309" width="9.28515625" style="83" customWidth="1"/>
    <col min="2310" max="2314" width="16" style="83" customWidth="1"/>
    <col min="2315" max="2560" width="9.28515625" style="83"/>
    <col min="2561" max="2561" width="42.42578125" style="83" customWidth="1"/>
    <col min="2562" max="2562" width="46.42578125" style="83" customWidth="1"/>
    <col min="2563" max="2563" width="10.28515625" style="83" customWidth="1"/>
    <col min="2564" max="2564" width="8.7109375" style="83" customWidth="1"/>
    <col min="2565" max="2565" width="9.28515625" style="83" customWidth="1"/>
    <col min="2566" max="2570" width="16" style="83" customWidth="1"/>
    <col min="2571" max="2816" width="9.28515625" style="83"/>
    <col min="2817" max="2817" width="42.42578125" style="83" customWidth="1"/>
    <col min="2818" max="2818" width="46.42578125" style="83" customWidth="1"/>
    <col min="2819" max="2819" width="10.28515625" style="83" customWidth="1"/>
    <col min="2820" max="2820" width="8.7109375" style="83" customWidth="1"/>
    <col min="2821" max="2821" width="9.28515625" style="83" customWidth="1"/>
    <col min="2822" max="2826" width="16" style="83" customWidth="1"/>
    <col min="2827" max="3072" width="9.28515625" style="83"/>
    <col min="3073" max="3073" width="42.42578125" style="83" customWidth="1"/>
    <col min="3074" max="3074" width="46.42578125" style="83" customWidth="1"/>
    <col min="3075" max="3075" width="10.28515625" style="83" customWidth="1"/>
    <col min="3076" max="3076" width="8.7109375" style="83" customWidth="1"/>
    <col min="3077" max="3077" width="9.28515625" style="83" customWidth="1"/>
    <col min="3078" max="3082" width="16" style="83" customWidth="1"/>
    <col min="3083" max="3328" width="9.28515625" style="83"/>
    <col min="3329" max="3329" width="42.42578125" style="83" customWidth="1"/>
    <col min="3330" max="3330" width="46.42578125" style="83" customWidth="1"/>
    <col min="3331" max="3331" width="10.28515625" style="83" customWidth="1"/>
    <col min="3332" max="3332" width="8.7109375" style="83" customWidth="1"/>
    <col min="3333" max="3333" width="9.28515625" style="83" customWidth="1"/>
    <col min="3334" max="3338" width="16" style="83" customWidth="1"/>
    <col min="3339" max="3584" width="9.28515625" style="83"/>
    <col min="3585" max="3585" width="42.42578125" style="83" customWidth="1"/>
    <col min="3586" max="3586" width="46.42578125" style="83" customWidth="1"/>
    <col min="3587" max="3587" width="10.28515625" style="83" customWidth="1"/>
    <col min="3588" max="3588" width="8.7109375" style="83" customWidth="1"/>
    <col min="3589" max="3589" width="9.28515625" style="83" customWidth="1"/>
    <col min="3590" max="3594" width="16" style="83" customWidth="1"/>
    <col min="3595" max="3840" width="9.28515625" style="83"/>
    <col min="3841" max="3841" width="42.42578125" style="83" customWidth="1"/>
    <col min="3842" max="3842" width="46.42578125" style="83" customWidth="1"/>
    <col min="3843" max="3843" width="10.28515625" style="83" customWidth="1"/>
    <col min="3844" max="3844" width="8.7109375" style="83" customWidth="1"/>
    <col min="3845" max="3845" width="9.28515625" style="83" customWidth="1"/>
    <col min="3846" max="3850" width="16" style="83" customWidth="1"/>
    <col min="3851" max="4096" width="9.28515625" style="83"/>
    <col min="4097" max="4097" width="42.42578125" style="83" customWidth="1"/>
    <col min="4098" max="4098" width="46.42578125" style="83" customWidth="1"/>
    <col min="4099" max="4099" width="10.28515625" style="83" customWidth="1"/>
    <col min="4100" max="4100" width="8.7109375" style="83" customWidth="1"/>
    <col min="4101" max="4101" width="9.28515625" style="83" customWidth="1"/>
    <col min="4102" max="4106" width="16" style="83" customWidth="1"/>
    <col min="4107" max="4352" width="9.28515625" style="83"/>
    <col min="4353" max="4353" width="42.42578125" style="83" customWidth="1"/>
    <col min="4354" max="4354" width="46.42578125" style="83" customWidth="1"/>
    <col min="4355" max="4355" width="10.28515625" style="83" customWidth="1"/>
    <col min="4356" max="4356" width="8.7109375" style="83" customWidth="1"/>
    <col min="4357" max="4357" width="9.28515625" style="83" customWidth="1"/>
    <col min="4358" max="4362" width="16" style="83" customWidth="1"/>
    <col min="4363" max="4608" width="9.28515625" style="83"/>
    <col min="4609" max="4609" width="42.42578125" style="83" customWidth="1"/>
    <col min="4610" max="4610" width="46.42578125" style="83" customWidth="1"/>
    <col min="4611" max="4611" width="10.28515625" style="83" customWidth="1"/>
    <col min="4612" max="4612" width="8.7109375" style="83" customWidth="1"/>
    <col min="4613" max="4613" width="9.28515625" style="83" customWidth="1"/>
    <col min="4614" max="4618" width="16" style="83" customWidth="1"/>
    <col min="4619" max="4864" width="9.28515625" style="83"/>
    <col min="4865" max="4865" width="42.42578125" style="83" customWidth="1"/>
    <col min="4866" max="4866" width="46.42578125" style="83" customWidth="1"/>
    <col min="4867" max="4867" width="10.28515625" style="83" customWidth="1"/>
    <col min="4868" max="4868" width="8.7109375" style="83" customWidth="1"/>
    <col min="4869" max="4869" width="9.28515625" style="83" customWidth="1"/>
    <col min="4870" max="4874" width="16" style="83" customWidth="1"/>
    <col min="4875" max="5120" width="9.28515625" style="83"/>
    <col min="5121" max="5121" width="42.42578125" style="83" customWidth="1"/>
    <col min="5122" max="5122" width="46.42578125" style="83" customWidth="1"/>
    <col min="5123" max="5123" width="10.28515625" style="83" customWidth="1"/>
    <col min="5124" max="5124" width="8.7109375" style="83" customWidth="1"/>
    <col min="5125" max="5125" width="9.28515625" style="83" customWidth="1"/>
    <col min="5126" max="5130" width="16" style="83" customWidth="1"/>
    <col min="5131" max="5376" width="9.28515625" style="83"/>
    <col min="5377" max="5377" width="42.42578125" style="83" customWidth="1"/>
    <col min="5378" max="5378" width="46.42578125" style="83" customWidth="1"/>
    <col min="5379" max="5379" width="10.28515625" style="83" customWidth="1"/>
    <col min="5380" max="5380" width="8.7109375" style="83" customWidth="1"/>
    <col min="5381" max="5381" width="9.28515625" style="83" customWidth="1"/>
    <col min="5382" max="5386" width="16" style="83" customWidth="1"/>
    <col min="5387" max="5632" width="9.28515625" style="83"/>
    <col min="5633" max="5633" width="42.42578125" style="83" customWidth="1"/>
    <col min="5634" max="5634" width="46.42578125" style="83" customWidth="1"/>
    <col min="5635" max="5635" width="10.28515625" style="83" customWidth="1"/>
    <col min="5636" max="5636" width="8.7109375" style="83" customWidth="1"/>
    <col min="5637" max="5637" width="9.28515625" style="83" customWidth="1"/>
    <col min="5638" max="5642" width="16" style="83" customWidth="1"/>
    <col min="5643" max="5888" width="9.28515625" style="83"/>
    <col min="5889" max="5889" width="42.42578125" style="83" customWidth="1"/>
    <col min="5890" max="5890" width="46.42578125" style="83" customWidth="1"/>
    <col min="5891" max="5891" width="10.28515625" style="83" customWidth="1"/>
    <col min="5892" max="5892" width="8.7109375" style="83" customWidth="1"/>
    <col min="5893" max="5893" width="9.28515625" style="83" customWidth="1"/>
    <col min="5894" max="5898" width="16" style="83" customWidth="1"/>
    <col min="5899" max="6144" width="9.28515625" style="83"/>
    <col min="6145" max="6145" width="42.42578125" style="83" customWidth="1"/>
    <col min="6146" max="6146" width="46.42578125" style="83" customWidth="1"/>
    <col min="6147" max="6147" width="10.28515625" style="83" customWidth="1"/>
    <col min="6148" max="6148" width="8.7109375" style="83" customWidth="1"/>
    <col min="6149" max="6149" width="9.28515625" style="83" customWidth="1"/>
    <col min="6150" max="6154" width="16" style="83" customWidth="1"/>
    <col min="6155" max="6400" width="9.28515625" style="83"/>
    <col min="6401" max="6401" width="42.42578125" style="83" customWidth="1"/>
    <col min="6402" max="6402" width="46.42578125" style="83" customWidth="1"/>
    <col min="6403" max="6403" width="10.28515625" style="83" customWidth="1"/>
    <col min="6404" max="6404" width="8.7109375" style="83" customWidth="1"/>
    <col min="6405" max="6405" width="9.28515625" style="83" customWidth="1"/>
    <col min="6406" max="6410" width="16" style="83" customWidth="1"/>
    <col min="6411" max="6656" width="9.28515625" style="83"/>
    <col min="6657" max="6657" width="42.42578125" style="83" customWidth="1"/>
    <col min="6658" max="6658" width="46.42578125" style="83" customWidth="1"/>
    <col min="6659" max="6659" width="10.28515625" style="83" customWidth="1"/>
    <col min="6660" max="6660" width="8.7109375" style="83" customWidth="1"/>
    <col min="6661" max="6661" width="9.28515625" style="83" customWidth="1"/>
    <col min="6662" max="6666" width="16" style="83" customWidth="1"/>
    <col min="6667" max="6912" width="9.28515625" style="83"/>
    <col min="6913" max="6913" width="42.42578125" style="83" customWidth="1"/>
    <col min="6914" max="6914" width="46.42578125" style="83" customWidth="1"/>
    <col min="6915" max="6915" width="10.28515625" style="83" customWidth="1"/>
    <col min="6916" max="6916" width="8.7109375" style="83" customWidth="1"/>
    <col min="6917" max="6917" width="9.28515625" style="83" customWidth="1"/>
    <col min="6918" max="6922" width="16" style="83" customWidth="1"/>
    <col min="6923" max="7168" width="9.28515625" style="83"/>
    <col min="7169" max="7169" width="42.42578125" style="83" customWidth="1"/>
    <col min="7170" max="7170" width="46.42578125" style="83" customWidth="1"/>
    <col min="7171" max="7171" width="10.28515625" style="83" customWidth="1"/>
    <col min="7172" max="7172" width="8.7109375" style="83" customWidth="1"/>
    <col min="7173" max="7173" width="9.28515625" style="83" customWidth="1"/>
    <col min="7174" max="7178" width="16" style="83" customWidth="1"/>
    <col min="7179" max="7424" width="9.28515625" style="83"/>
    <col min="7425" max="7425" width="42.42578125" style="83" customWidth="1"/>
    <col min="7426" max="7426" width="46.42578125" style="83" customWidth="1"/>
    <col min="7427" max="7427" width="10.28515625" style="83" customWidth="1"/>
    <col min="7428" max="7428" width="8.7109375" style="83" customWidth="1"/>
    <col min="7429" max="7429" width="9.28515625" style="83" customWidth="1"/>
    <col min="7430" max="7434" width="16" style="83" customWidth="1"/>
    <col min="7435" max="7680" width="9.28515625" style="83"/>
    <col min="7681" max="7681" width="42.42578125" style="83" customWidth="1"/>
    <col min="7682" max="7682" width="46.42578125" style="83" customWidth="1"/>
    <col min="7683" max="7683" width="10.28515625" style="83" customWidth="1"/>
    <col min="7684" max="7684" width="8.7109375" style="83" customWidth="1"/>
    <col min="7685" max="7685" width="9.28515625" style="83" customWidth="1"/>
    <col min="7686" max="7690" width="16" style="83" customWidth="1"/>
    <col min="7691" max="7936" width="9.28515625" style="83"/>
    <col min="7937" max="7937" width="42.42578125" style="83" customWidth="1"/>
    <col min="7938" max="7938" width="46.42578125" style="83" customWidth="1"/>
    <col min="7939" max="7939" width="10.28515625" style="83" customWidth="1"/>
    <col min="7940" max="7940" width="8.7109375" style="83" customWidth="1"/>
    <col min="7941" max="7941" width="9.28515625" style="83" customWidth="1"/>
    <col min="7942" max="7946" width="16" style="83" customWidth="1"/>
    <col min="7947" max="8192" width="9.28515625" style="83"/>
    <col min="8193" max="8193" width="42.42578125" style="83" customWidth="1"/>
    <col min="8194" max="8194" width="46.42578125" style="83" customWidth="1"/>
    <col min="8195" max="8195" width="10.28515625" style="83" customWidth="1"/>
    <col min="8196" max="8196" width="8.7109375" style="83" customWidth="1"/>
    <col min="8197" max="8197" width="9.28515625" style="83" customWidth="1"/>
    <col min="8198" max="8202" width="16" style="83" customWidth="1"/>
    <col min="8203" max="8448" width="9.28515625" style="83"/>
    <col min="8449" max="8449" width="42.42578125" style="83" customWidth="1"/>
    <col min="8450" max="8450" width="46.42578125" style="83" customWidth="1"/>
    <col min="8451" max="8451" width="10.28515625" style="83" customWidth="1"/>
    <col min="8452" max="8452" width="8.7109375" style="83" customWidth="1"/>
    <col min="8453" max="8453" width="9.28515625" style="83" customWidth="1"/>
    <col min="8454" max="8458" width="16" style="83" customWidth="1"/>
    <col min="8459" max="8704" width="9.28515625" style="83"/>
    <col min="8705" max="8705" width="42.42578125" style="83" customWidth="1"/>
    <col min="8706" max="8706" width="46.42578125" style="83" customWidth="1"/>
    <col min="8707" max="8707" width="10.28515625" style="83" customWidth="1"/>
    <col min="8708" max="8708" width="8.7109375" style="83" customWidth="1"/>
    <col min="8709" max="8709" width="9.28515625" style="83" customWidth="1"/>
    <col min="8710" max="8714" width="16" style="83" customWidth="1"/>
    <col min="8715" max="8960" width="9.28515625" style="83"/>
    <col min="8961" max="8961" width="42.42578125" style="83" customWidth="1"/>
    <col min="8962" max="8962" width="46.42578125" style="83" customWidth="1"/>
    <col min="8963" max="8963" width="10.28515625" style="83" customWidth="1"/>
    <col min="8964" max="8964" width="8.7109375" style="83" customWidth="1"/>
    <col min="8965" max="8965" width="9.28515625" style="83" customWidth="1"/>
    <col min="8966" max="8970" width="16" style="83" customWidth="1"/>
    <col min="8971" max="9216" width="9.28515625" style="83"/>
    <col min="9217" max="9217" width="42.42578125" style="83" customWidth="1"/>
    <col min="9218" max="9218" width="46.42578125" style="83" customWidth="1"/>
    <col min="9219" max="9219" width="10.28515625" style="83" customWidth="1"/>
    <col min="9220" max="9220" width="8.7109375" style="83" customWidth="1"/>
    <col min="9221" max="9221" width="9.28515625" style="83" customWidth="1"/>
    <col min="9222" max="9226" width="16" style="83" customWidth="1"/>
    <col min="9227" max="9472" width="9.28515625" style="83"/>
    <col min="9473" max="9473" width="42.42578125" style="83" customWidth="1"/>
    <col min="9474" max="9474" width="46.42578125" style="83" customWidth="1"/>
    <col min="9475" max="9475" width="10.28515625" style="83" customWidth="1"/>
    <col min="9476" max="9476" width="8.7109375" style="83" customWidth="1"/>
    <col min="9477" max="9477" width="9.28515625" style="83" customWidth="1"/>
    <col min="9478" max="9482" width="16" style="83" customWidth="1"/>
    <col min="9483" max="9728" width="9.28515625" style="83"/>
    <col min="9729" max="9729" width="42.42578125" style="83" customWidth="1"/>
    <col min="9730" max="9730" width="46.42578125" style="83" customWidth="1"/>
    <col min="9731" max="9731" width="10.28515625" style="83" customWidth="1"/>
    <col min="9732" max="9732" width="8.7109375" style="83" customWidth="1"/>
    <col min="9733" max="9733" width="9.28515625" style="83" customWidth="1"/>
    <col min="9734" max="9738" width="16" style="83" customWidth="1"/>
    <col min="9739" max="9984" width="9.28515625" style="83"/>
    <col min="9985" max="9985" width="42.42578125" style="83" customWidth="1"/>
    <col min="9986" max="9986" width="46.42578125" style="83" customWidth="1"/>
    <col min="9987" max="9987" width="10.28515625" style="83" customWidth="1"/>
    <col min="9988" max="9988" width="8.7109375" style="83" customWidth="1"/>
    <col min="9989" max="9989" width="9.28515625" style="83" customWidth="1"/>
    <col min="9990" max="9994" width="16" style="83" customWidth="1"/>
    <col min="9995" max="10240" width="9.28515625" style="83"/>
    <col min="10241" max="10241" width="42.42578125" style="83" customWidth="1"/>
    <col min="10242" max="10242" width="46.42578125" style="83" customWidth="1"/>
    <col min="10243" max="10243" width="10.28515625" style="83" customWidth="1"/>
    <col min="10244" max="10244" width="8.7109375" style="83" customWidth="1"/>
    <col min="10245" max="10245" width="9.28515625" style="83" customWidth="1"/>
    <col min="10246" max="10250" width="16" style="83" customWidth="1"/>
    <col min="10251" max="10496" width="9.28515625" style="83"/>
    <col min="10497" max="10497" width="42.42578125" style="83" customWidth="1"/>
    <col min="10498" max="10498" width="46.42578125" style="83" customWidth="1"/>
    <col min="10499" max="10499" width="10.28515625" style="83" customWidth="1"/>
    <col min="10500" max="10500" width="8.7109375" style="83" customWidth="1"/>
    <col min="10501" max="10501" width="9.28515625" style="83" customWidth="1"/>
    <col min="10502" max="10506" width="16" style="83" customWidth="1"/>
    <col min="10507" max="10752" width="9.28515625" style="83"/>
    <col min="10753" max="10753" width="42.42578125" style="83" customWidth="1"/>
    <col min="10754" max="10754" width="46.42578125" style="83" customWidth="1"/>
    <col min="10755" max="10755" width="10.28515625" style="83" customWidth="1"/>
    <col min="10756" max="10756" width="8.7109375" style="83" customWidth="1"/>
    <col min="10757" max="10757" width="9.28515625" style="83" customWidth="1"/>
    <col min="10758" max="10762" width="16" style="83" customWidth="1"/>
    <col min="10763" max="11008" width="9.28515625" style="83"/>
    <col min="11009" max="11009" width="42.42578125" style="83" customWidth="1"/>
    <col min="11010" max="11010" width="46.42578125" style="83" customWidth="1"/>
    <col min="11011" max="11011" width="10.28515625" style="83" customWidth="1"/>
    <col min="11012" max="11012" width="8.7109375" style="83" customWidth="1"/>
    <col min="11013" max="11013" width="9.28515625" style="83" customWidth="1"/>
    <col min="11014" max="11018" width="16" style="83" customWidth="1"/>
    <col min="11019" max="11264" width="9.28515625" style="83"/>
    <col min="11265" max="11265" width="42.42578125" style="83" customWidth="1"/>
    <col min="11266" max="11266" width="46.42578125" style="83" customWidth="1"/>
    <col min="11267" max="11267" width="10.28515625" style="83" customWidth="1"/>
    <col min="11268" max="11268" width="8.7109375" style="83" customWidth="1"/>
    <col min="11269" max="11269" width="9.28515625" style="83" customWidth="1"/>
    <col min="11270" max="11274" width="16" style="83" customWidth="1"/>
    <col min="11275" max="11520" width="9.28515625" style="83"/>
    <col min="11521" max="11521" width="42.42578125" style="83" customWidth="1"/>
    <col min="11522" max="11522" width="46.42578125" style="83" customWidth="1"/>
    <col min="11523" max="11523" width="10.28515625" style="83" customWidth="1"/>
    <col min="11524" max="11524" width="8.7109375" style="83" customWidth="1"/>
    <col min="11525" max="11525" width="9.28515625" style="83" customWidth="1"/>
    <col min="11526" max="11530" width="16" style="83" customWidth="1"/>
    <col min="11531" max="11776" width="9.28515625" style="83"/>
    <col min="11777" max="11777" width="42.42578125" style="83" customWidth="1"/>
    <col min="11778" max="11778" width="46.42578125" style="83" customWidth="1"/>
    <col min="11779" max="11779" width="10.28515625" style="83" customWidth="1"/>
    <col min="11780" max="11780" width="8.7109375" style="83" customWidth="1"/>
    <col min="11781" max="11781" width="9.28515625" style="83" customWidth="1"/>
    <col min="11782" max="11786" width="16" style="83" customWidth="1"/>
    <col min="11787" max="12032" width="9.28515625" style="83"/>
    <col min="12033" max="12033" width="42.42578125" style="83" customWidth="1"/>
    <col min="12034" max="12034" width="46.42578125" style="83" customWidth="1"/>
    <col min="12035" max="12035" width="10.28515625" style="83" customWidth="1"/>
    <col min="12036" max="12036" width="8.7109375" style="83" customWidth="1"/>
    <col min="12037" max="12037" width="9.28515625" style="83" customWidth="1"/>
    <col min="12038" max="12042" width="16" style="83" customWidth="1"/>
    <col min="12043" max="12288" width="9.28515625" style="83"/>
    <col min="12289" max="12289" width="42.42578125" style="83" customWidth="1"/>
    <col min="12290" max="12290" width="46.42578125" style="83" customWidth="1"/>
    <col min="12291" max="12291" width="10.28515625" style="83" customWidth="1"/>
    <col min="12292" max="12292" width="8.7109375" style="83" customWidth="1"/>
    <col min="12293" max="12293" width="9.28515625" style="83" customWidth="1"/>
    <col min="12294" max="12298" width="16" style="83" customWidth="1"/>
    <col min="12299" max="12544" width="9.28515625" style="83"/>
    <col min="12545" max="12545" width="42.42578125" style="83" customWidth="1"/>
    <col min="12546" max="12546" width="46.42578125" style="83" customWidth="1"/>
    <col min="12547" max="12547" width="10.28515625" style="83" customWidth="1"/>
    <col min="12548" max="12548" width="8.7109375" style="83" customWidth="1"/>
    <col min="12549" max="12549" width="9.28515625" style="83" customWidth="1"/>
    <col min="12550" max="12554" width="16" style="83" customWidth="1"/>
    <col min="12555" max="12800" width="9.28515625" style="83"/>
    <col min="12801" max="12801" width="42.42578125" style="83" customWidth="1"/>
    <col min="12802" max="12802" width="46.42578125" style="83" customWidth="1"/>
    <col min="12803" max="12803" width="10.28515625" style="83" customWidth="1"/>
    <col min="12804" max="12804" width="8.7109375" style="83" customWidth="1"/>
    <col min="12805" max="12805" width="9.28515625" style="83" customWidth="1"/>
    <col min="12806" max="12810" width="16" style="83" customWidth="1"/>
    <col min="12811" max="13056" width="9.28515625" style="83"/>
    <col min="13057" max="13057" width="42.42578125" style="83" customWidth="1"/>
    <col min="13058" max="13058" width="46.42578125" style="83" customWidth="1"/>
    <col min="13059" max="13059" width="10.28515625" style="83" customWidth="1"/>
    <col min="13060" max="13060" width="8.7109375" style="83" customWidth="1"/>
    <col min="13061" max="13061" width="9.28515625" style="83" customWidth="1"/>
    <col min="13062" max="13066" width="16" style="83" customWidth="1"/>
    <col min="13067" max="13312" width="9.28515625" style="83"/>
    <col min="13313" max="13313" width="42.42578125" style="83" customWidth="1"/>
    <col min="13314" max="13314" width="46.42578125" style="83" customWidth="1"/>
    <col min="13315" max="13315" width="10.28515625" style="83" customWidth="1"/>
    <col min="13316" max="13316" width="8.7109375" style="83" customWidth="1"/>
    <col min="13317" max="13317" width="9.28515625" style="83" customWidth="1"/>
    <col min="13318" max="13322" width="16" style="83" customWidth="1"/>
    <col min="13323" max="13568" width="9.28515625" style="83"/>
    <col min="13569" max="13569" width="42.42578125" style="83" customWidth="1"/>
    <col min="13570" max="13570" width="46.42578125" style="83" customWidth="1"/>
    <col min="13571" max="13571" width="10.28515625" style="83" customWidth="1"/>
    <col min="13572" max="13572" width="8.7109375" style="83" customWidth="1"/>
    <col min="13573" max="13573" width="9.28515625" style="83" customWidth="1"/>
    <col min="13574" max="13578" width="16" style="83" customWidth="1"/>
    <col min="13579" max="13824" width="9.28515625" style="83"/>
    <col min="13825" max="13825" width="42.42578125" style="83" customWidth="1"/>
    <col min="13826" max="13826" width="46.42578125" style="83" customWidth="1"/>
    <col min="13827" max="13827" width="10.28515625" style="83" customWidth="1"/>
    <col min="13828" max="13828" width="8.7109375" style="83" customWidth="1"/>
    <col min="13829" max="13829" width="9.28515625" style="83" customWidth="1"/>
    <col min="13830" max="13834" width="16" style="83" customWidth="1"/>
    <col min="13835" max="14080" width="9.28515625" style="83"/>
    <col min="14081" max="14081" width="42.42578125" style="83" customWidth="1"/>
    <col min="14082" max="14082" width="46.42578125" style="83" customWidth="1"/>
    <col min="14083" max="14083" width="10.28515625" style="83" customWidth="1"/>
    <col min="14084" max="14084" width="8.7109375" style="83" customWidth="1"/>
    <col min="14085" max="14085" width="9.28515625" style="83" customWidth="1"/>
    <col min="14086" max="14090" width="16" style="83" customWidth="1"/>
    <col min="14091" max="14336" width="9.28515625" style="83"/>
    <col min="14337" max="14337" width="42.42578125" style="83" customWidth="1"/>
    <col min="14338" max="14338" width="46.42578125" style="83" customWidth="1"/>
    <col min="14339" max="14339" width="10.28515625" style="83" customWidth="1"/>
    <col min="14340" max="14340" width="8.7109375" style="83" customWidth="1"/>
    <col min="14341" max="14341" width="9.28515625" style="83" customWidth="1"/>
    <col min="14342" max="14346" width="16" style="83" customWidth="1"/>
    <col min="14347" max="14592" width="9.28515625" style="83"/>
    <col min="14593" max="14593" width="42.42578125" style="83" customWidth="1"/>
    <col min="14594" max="14594" width="46.42578125" style="83" customWidth="1"/>
    <col min="14595" max="14595" width="10.28515625" style="83" customWidth="1"/>
    <col min="14596" max="14596" width="8.7109375" style="83" customWidth="1"/>
    <col min="14597" max="14597" width="9.28515625" style="83" customWidth="1"/>
    <col min="14598" max="14602" width="16" style="83" customWidth="1"/>
    <col min="14603" max="14848" width="9.28515625" style="83"/>
    <col min="14849" max="14849" width="42.42578125" style="83" customWidth="1"/>
    <col min="14850" max="14850" width="46.42578125" style="83" customWidth="1"/>
    <col min="14851" max="14851" width="10.28515625" style="83" customWidth="1"/>
    <col min="14852" max="14852" width="8.7109375" style="83" customWidth="1"/>
    <col min="14853" max="14853" width="9.28515625" style="83" customWidth="1"/>
    <col min="14854" max="14858" width="16" style="83" customWidth="1"/>
    <col min="14859" max="15104" width="9.28515625" style="83"/>
    <col min="15105" max="15105" width="42.42578125" style="83" customWidth="1"/>
    <col min="15106" max="15106" width="46.42578125" style="83" customWidth="1"/>
    <col min="15107" max="15107" width="10.28515625" style="83" customWidth="1"/>
    <col min="15108" max="15108" width="8.7109375" style="83" customWidth="1"/>
    <col min="15109" max="15109" width="9.28515625" style="83" customWidth="1"/>
    <col min="15110" max="15114" width="16" style="83" customWidth="1"/>
    <col min="15115" max="15360" width="9.28515625" style="83"/>
    <col min="15361" max="15361" width="42.42578125" style="83" customWidth="1"/>
    <col min="15362" max="15362" width="46.42578125" style="83" customWidth="1"/>
    <col min="15363" max="15363" width="10.28515625" style="83" customWidth="1"/>
    <col min="15364" max="15364" width="8.7109375" style="83" customWidth="1"/>
    <col min="15365" max="15365" width="9.28515625" style="83" customWidth="1"/>
    <col min="15366" max="15370" width="16" style="83" customWidth="1"/>
    <col min="15371" max="15616" width="9.28515625" style="83"/>
    <col min="15617" max="15617" width="42.42578125" style="83" customWidth="1"/>
    <col min="15618" max="15618" width="46.42578125" style="83" customWidth="1"/>
    <col min="15619" max="15619" width="10.28515625" style="83" customWidth="1"/>
    <col min="15620" max="15620" width="8.7109375" style="83" customWidth="1"/>
    <col min="15621" max="15621" width="9.28515625" style="83" customWidth="1"/>
    <col min="15622" max="15626" width="16" style="83" customWidth="1"/>
    <col min="15627" max="15872" width="9.28515625" style="83"/>
    <col min="15873" max="15873" width="42.42578125" style="83" customWidth="1"/>
    <col min="15874" max="15874" width="46.42578125" style="83" customWidth="1"/>
    <col min="15875" max="15875" width="10.28515625" style="83" customWidth="1"/>
    <col min="15876" max="15876" width="8.7109375" style="83" customWidth="1"/>
    <col min="15877" max="15877" width="9.28515625" style="83" customWidth="1"/>
    <col min="15878" max="15882" width="16" style="83" customWidth="1"/>
    <col min="15883" max="16128" width="9.28515625" style="83"/>
    <col min="16129" max="16129" width="42.42578125" style="83" customWidth="1"/>
    <col min="16130" max="16130" width="46.42578125" style="83" customWidth="1"/>
    <col min="16131" max="16131" width="10.28515625" style="83" customWidth="1"/>
    <col min="16132" max="16132" width="8.7109375" style="83" customWidth="1"/>
    <col min="16133" max="16133" width="9.28515625" style="83" customWidth="1"/>
    <col min="16134" max="16138" width="16" style="83" customWidth="1"/>
    <col min="16139" max="16384" width="9.28515625" style="83"/>
  </cols>
  <sheetData>
    <row r="1" spans="1:10" s="67" customFormat="1" ht="21.75" customHeight="1" x14ac:dyDescent="0.25">
      <c r="A1" s="595" t="str">
        <f>'Elenco P.I.'!B2</f>
        <v>Comune di VILLAURBANA</v>
      </c>
      <c r="B1" s="596"/>
      <c r="C1" s="596"/>
      <c r="D1" s="596"/>
      <c r="E1" s="596"/>
      <c r="F1" s="596"/>
      <c r="G1" s="596"/>
      <c r="H1" s="596"/>
      <c r="I1" s="596"/>
      <c r="J1" s="597"/>
    </row>
    <row r="2" spans="1:10" s="67" customFormat="1" ht="19.5" customHeight="1" x14ac:dyDescent="0.25">
      <c r="A2" s="68" t="s">
        <v>0</v>
      </c>
      <c r="B2" s="69" t="str">
        <f>'Elenco P.I.'!B7</f>
        <v>Area: TECNICA E DI VIGILANZA</v>
      </c>
      <c r="C2" s="70"/>
      <c r="D2" s="70"/>
      <c r="E2" s="70"/>
      <c r="F2" s="71" t="s">
        <v>225</v>
      </c>
      <c r="G2" s="71" t="s">
        <v>226</v>
      </c>
      <c r="H2" s="70"/>
      <c r="I2" s="71" t="s">
        <v>227</v>
      </c>
      <c r="J2" s="72"/>
    </row>
    <row r="3" spans="1:10" s="67" customFormat="1" ht="19.5" customHeight="1" x14ac:dyDescent="0.25">
      <c r="A3" s="68" t="s">
        <v>228</v>
      </c>
      <c r="B3" s="73"/>
      <c r="C3" s="70"/>
      <c r="D3" s="70"/>
      <c r="E3" s="70"/>
      <c r="F3" s="74"/>
      <c r="G3" s="74"/>
      <c r="H3" s="70"/>
      <c r="I3" s="75">
        <v>2020</v>
      </c>
      <c r="J3" s="72"/>
    </row>
    <row r="4" spans="1:10" s="67" customFormat="1" ht="19.5" customHeight="1" x14ac:dyDescent="0.25">
      <c r="A4" s="68" t="s">
        <v>229</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98" t="s">
        <v>230</v>
      </c>
      <c r="B6" s="598"/>
      <c r="C6" s="598"/>
      <c r="D6" s="598"/>
      <c r="E6" s="598"/>
      <c r="F6" s="600" t="s">
        <v>231</v>
      </c>
      <c r="G6" s="600"/>
      <c r="H6" s="600"/>
      <c r="I6" s="600"/>
      <c r="J6" s="600"/>
    </row>
    <row r="7" spans="1:10" ht="15.75" customHeight="1" x14ac:dyDescent="0.25">
      <c r="A7" s="599"/>
      <c r="B7" s="599"/>
      <c r="C7" s="599"/>
      <c r="D7" s="599"/>
      <c r="E7" s="599"/>
      <c r="F7" s="273">
        <v>1</v>
      </c>
      <c r="G7" s="273">
        <v>2</v>
      </c>
      <c r="H7" s="273">
        <v>3</v>
      </c>
      <c r="I7" s="273">
        <v>4</v>
      </c>
      <c r="J7" s="273">
        <v>5</v>
      </c>
    </row>
    <row r="8" spans="1:10" ht="15.75" customHeight="1" x14ac:dyDescent="0.25">
      <c r="A8" s="599"/>
      <c r="B8" s="599"/>
      <c r="C8" s="599"/>
      <c r="D8" s="599"/>
      <c r="E8" s="599"/>
      <c r="F8" s="85" t="s">
        <v>232</v>
      </c>
      <c r="G8" s="85" t="s">
        <v>233</v>
      </c>
      <c r="H8" s="86" t="s">
        <v>234</v>
      </c>
      <c r="I8" s="86" t="s">
        <v>235</v>
      </c>
      <c r="J8" s="86" t="s">
        <v>236</v>
      </c>
    </row>
    <row r="9" spans="1:10" ht="4.5" customHeight="1" x14ac:dyDescent="0.25">
      <c r="A9" s="601"/>
      <c r="B9" s="601"/>
      <c r="C9" s="601"/>
      <c r="D9" s="601"/>
      <c r="E9" s="601"/>
      <c r="F9" s="601"/>
      <c r="G9" s="601"/>
      <c r="H9" s="601"/>
      <c r="I9" s="601"/>
      <c r="J9" s="601"/>
    </row>
    <row r="10" spans="1:10" ht="32.25" customHeight="1" x14ac:dyDescent="0.25">
      <c r="A10" s="87" t="s">
        <v>237</v>
      </c>
      <c r="B10" s="87" t="s">
        <v>238</v>
      </c>
      <c r="C10" s="88" t="s">
        <v>239</v>
      </c>
      <c r="D10" s="88" t="s">
        <v>240</v>
      </c>
      <c r="E10" s="88" t="s">
        <v>241</v>
      </c>
      <c r="F10" s="88" t="s">
        <v>242</v>
      </c>
      <c r="G10" s="88" t="s">
        <v>57</v>
      </c>
      <c r="H10" s="88" t="s">
        <v>243</v>
      </c>
      <c r="I10" s="88" t="s">
        <v>244</v>
      </c>
      <c r="J10" s="88" t="s">
        <v>245</v>
      </c>
    </row>
    <row r="11" spans="1:10" ht="57.75" customHeight="1" x14ac:dyDescent="0.25">
      <c r="A11" s="89" t="str">
        <f>'Resp. 1'!B16</f>
        <v>Assicurare un'efficace acquisizione, gestione e programmazione delle risorse finanziarie dell'ente al fine di garantire la qualità dei servizi svolti e il rispetto dei piani e dei programmi della politica</v>
      </c>
      <c r="B11" s="90"/>
      <c r="C11" s="91"/>
      <c r="D11" s="92">
        <f t="shared" ref="D11:D20" si="0">E11/100</f>
        <v>0</v>
      </c>
      <c r="E11" s="93"/>
      <c r="F11" s="94" t="str">
        <f>IF(E11&lt;=20,"X","")</f>
        <v>X</v>
      </c>
      <c r="G11" s="94" t="str">
        <f>IF(AND(E11&gt;20,E11&lt;=50),"X","")</f>
        <v/>
      </c>
      <c r="H11" s="94" t="str">
        <f>IF(AND(E11&gt;50,E11&lt;=70),"X","")</f>
        <v/>
      </c>
      <c r="I11" s="94" t="str">
        <f>IF(AND(E11&gt;70,E11&lt;=90),"X","")</f>
        <v/>
      </c>
      <c r="J11" s="94" t="str">
        <f>IF(AND(E11&gt;90,E11&lt;=100),"X","")</f>
        <v/>
      </c>
    </row>
    <row r="12" spans="1:10" ht="105" customHeight="1" x14ac:dyDescent="0.25">
      <c r="A12" s="89" t="e">
        <f>'Resp. 1'!#REF!</f>
        <v>#REF!</v>
      </c>
      <c r="B12" s="96"/>
      <c r="C12" s="91"/>
      <c r="D12" s="92">
        <f t="shared" si="0"/>
        <v>0</v>
      </c>
      <c r="E12" s="93"/>
      <c r="F12" s="94" t="str">
        <f t="shared" ref="F12:F20" si="1">IF(E12&lt;=20,"X","")</f>
        <v>X</v>
      </c>
      <c r="G12" s="94" t="str">
        <f t="shared" ref="G12:G20" si="2">IF(AND(E12&gt;20,E12&lt;=50),"X","")</f>
        <v/>
      </c>
      <c r="H12" s="94" t="str">
        <f t="shared" ref="H12:H20" si="3">IF(AND(E12&gt;50,E12&lt;=70),"X","")</f>
        <v/>
      </c>
      <c r="I12" s="94" t="str">
        <f t="shared" ref="I12:I20" si="4">IF(AND(E12&gt;70,E12&lt;=90),"X","")</f>
        <v/>
      </c>
      <c r="J12" s="94" t="str">
        <f t="shared" ref="J12:J20" si="5">IF(AND(E12&gt;90,E12&lt;=100),"X","")</f>
        <v/>
      </c>
    </row>
    <row r="13" spans="1:10" ht="102.75" customHeight="1" x14ac:dyDescent="0.25">
      <c r="A13" s="89" t="e">
        <f>'Resp. 1'!#REF!</f>
        <v>#REF!</v>
      </c>
      <c r="B13" s="96"/>
      <c r="C13" s="93"/>
      <c r="D13" s="92">
        <f t="shared" si="0"/>
        <v>0</v>
      </c>
      <c r="E13" s="93"/>
      <c r="F13" s="94" t="str">
        <f t="shared" si="1"/>
        <v>X</v>
      </c>
      <c r="G13" s="94" t="str">
        <f t="shared" si="2"/>
        <v/>
      </c>
      <c r="H13" s="94" t="str">
        <f t="shared" si="3"/>
        <v/>
      </c>
      <c r="I13" s="94" t="str">
        <f t="shared" si="4"/>
        <v/>
      </c>
      <c r="J13" s="94" t="str">
        <f t="shared" si="5"/>
        <v/>
      </c>
    </row>
    <row r="14" spans="1:10" ht="57.75" customHeight="1" x14ac:dyDescent="0.25">
      <c r="A14" s="89" t="e">
        <f>'Resp. 1'!#REF!</f>
        <v>#REF!</v>
      </c>
      <c r="B14" s="96"/>
      <c r="C14" s="93"/>
      <c r="D14" s="92">
        <f t="shared" si="0"/>
        <v>0</v>
      </c>
      <c r="E14" s="93"/>
      <c r="F14" s="94" t="str">
        <f t="shared" si="1"/>
        <v>X</v>
      </c>
      <c r="G14" s="94" t="str">
        <f t="shared" si="2"/>
        <v/>
      </c>
      <c r="H14" s="94" t="str">
        <f t="shared" si="3"/>
        <v/>
      </c>
      <c r="I14" s="94" t="str">
        <f t="shared" si="4"/>
        <v/>
      </c>
      <c r="J14" s="94" t="str">
        <f t="shared" si="5"/>
        <v/>
      </c>
    </row>
    <row r="15" spans="1:10" ht="57.75" customHeight="1" x14ac:dyDescent="0.25">
      <c r="A15" s="89" t="str">
        <f>'Resp. 1'!B17</f>
        <v>Attuazione delle misure previste dalla normativa e dal PTPCT dell'ente in materia di trasparenza e anticorruzione</v>
      </c>
      <c r="B15" s="96"/>
      <c r="C15" s="93"/>
      <c r="D15" s="92">
        <f t="shared" si="0"/>
        <v>0</v>
      </c>
      <c r="E15" s="93"/>
      <c r="F15" s="94" t="str">
        <f t="shared" si="1"/>
        <v>X</v>
      </c>
      <c r="G15" s="94" t="str">
        <f t="shared" si="2"/>
        <v/>
      </c>
      <c r="H15" s="94" t="str">
        <f t="shared" si="3"/>
        <v/>
      </c>
      <c r="I15" s="94" t="str">
        <f t="shared" si="4"/>
        <v/>
      </c>
      <c r="J15" s="94" t="str">
        <f t="shared" si="5"/>
        <v/>
      </c>
    </row>
    <row r="16" spans="1:10" ht="57.75" customHeight="1" x14ac:dyDescent="0.25">
      <c r="A16" s="89" t="str">
        <f>'Resp. 1'!B18</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6" s="96"/>
      <c r="C16" s="93"/>
      <c r="D16" s="92">
        <f t="shared" si="0"/>
        <v>0</v>
      </c>
      <c r="E16" s="93"/>
      <c r="F16" s="94" t="str">
        <f t="shared" si="1"/>
        <v>X</v>
      </c>
      <c r="G16" s="94" t="str">
        <f t="shared" si="2"/>
        <v/>
      </c>
      <c r="H16" s="94" t="str">
        <f t="shared" si="3"/>
        <v/>
      </c>
      <c r="I16" s="94" t="str">
        <f t="shared" si="4"/>
        <v/>
      </c>
      <c r="J16" s="94" t="str">
        <f t="shared" si="5"/>
        <v/>
      </c>
    </row>
    <row r="17" spans="1:10" ht="57.75" customHeight="1" x14ac:dyDescent="0.25">
      <c r="A17" s="89" t="e">
        <f>'Resp. 1'!B19</f>
        <v>#REF!</v>
      </c>
      <c r="B17" s="89"/>
      <c r="C17" s="93">
        <v>60</v>
      </c>
      <c r="D17" s="92">
        <f t="shared" si="0"/>
        <v>0</v>
      </c>
      <c r="E17" s="93"/>
      <c r="F17" s="94" t="str">
        <f t="shared" si="1"/>
        <v>X</v>
      </c>
      <c r="G17" s="94" t="str">
        <f t="shared" si="2"/>
        <v/>
      </c>
      <c r="H17" s="94" t="str">
        <f t="shared" si="3"/>
        <v/>
      </c>
      <c r="I17" s="94" t="str">
        <f t="shared" si="4"/>
        <v/>
      </c>
      <c r="J17" s="94" t="str">
        <f t="shared" si="5"/>
        <v/>
      </c>
    </row>
    <row r="18" spans="1:10" ht="26.25" customHeight="1" x14ac:dyDescent="0.25">
      <c r="A18" s="89">
        <f>'Resp. 1'!B20</f>
        <v>0</v>
      </c>
      <c r="B18" s="96"/>
      <c r="C18" s="93"/>
      <c r="D18" s="92">
        <f t="shared" si="0"/>
        <v>0</v>
      </c>
      <c r="E18" s="93"/>
      <c r="F18" s="94" t="str">
        <f t="shared" si="1"/>
        <v>X</v>
      </c>
      <c r="G18" s="94" t="str">
        <f t="shared" si="2"/>
        <v/>
      </c>
      <c r="H18" s="94" t="str">
        <f t="shared" si="3"/>
        <v/>
      </c>
      <c r="I18" s="94" t="str">
        <f t="shared" si="4"/>
        <v/>
      </c>
      <c r="J18" s="94" t="str">
        <f t="shared" si="5"/>
        <v/>
      </c>
    </row>
    <row r="19" spans="1:10" ht="26.25" customHeight="1" x14ac:dyDescent="0.25">
      <c r="A19" s="89">
        <f>'Resp. 1'!B21</f>
        <v>0</v>
      </c>
      <c r="B19" s="96"/>
      <c r="C19" s="93"/>
      <c r="D19" s="92">
        <f t="shared" si="0"/>
        <v>0</v>
      </c>
      <c r="E19" s="93"/>
      <c r="F19" s="94" t="str">
        <f t="shared" si="1"/>
        <v>X</v>
      </c>
      <c r="G19" s="94" t="str">
        <f t="shared" si="2"/>
        <v/>
      </c>
      <c r="H19" s="94" t="str">
        <f t="shared" si="3"/>
        <v/>
      </c>
      <c r="I19" s="94" t="str">
        <f t="shared" si="4"/>
        <v/>
      </c>
      <c r="J19" s="94" t="str">
        <f t="shared" si="5"/>
        <v/>
      </c>
    </row>
    <row r="20" spans="1:10" ht="26.25" customHeight="1" x14ac:dyDescent="0.25">
      <c r="A20" s="89">
        <f>'Resp. 1'!B22</f>
        <v>0</v>
      </c>
      <c r="B20" s="96"/>
      <c r="C20" s="93"/>
      <c r="D20" s="92">
        <f t="shared" si="0"/>
        <v>0</v>
      </c>
      <c r="E20" s="93"/>
      <c r="F20" s="94" t="str">
        <f t="shared" si="1"/>
        <v>X</v>
      </c>
      <c r="G20" s="94" t="str">
        <f t="shared" si="2"/>
        <v/>
      </c>
      <c r="H20" s="94" t="str">
        <f t="shared" si="3"/>
        <v/>
      </c>
      <c r="I20" s="94" t="str">
        <f t="shared" si="4"/>
        <v/>
      </c>
      <c r="J20" s="94" t="str">
        <f t="shared" si="5"/>
        <v/>
      </c>
    </row>
    <row r="21" spans="1:10" x14ac:dyDescent="0.25">
      <c r="A21" s="97" t="s">
        <v>246</v>
      </c>
      <c r="B21" s="98" t="str">
        <f>IF(C21=60,"Pesatura Adeguata","Pesatura Inadeguata")</f>
        <v>Pesatura Adeguata</v>
      </c>
      <c r="C21" s="99">
        <f>SUM(C11:C20)</f>
        <v>60</v>
      </c>
      <c r="D21" s="99"/>
      <c r="E21" s="100">
        <f>SUM(G21:J21)/C21</f>
        <v>0</v>
      </c>
      <c r="F21" s="101"/>
      <c r="G21" s="102">
        <f>IF(G11="x",C11*D11)+IF(G12="x",C12*D12)+IF(G13="x",C13*D13)+IF(G14="x",C14*D14)+IF(G15="x",C15*D15)+IF(G16="x",C16*D16)+IF(G17="x",C17*D17)+IF(G18="x",C18*D18)+IF(G19="x",C19*D19)+IF(G20="x",C20*D20)</f>
        <v>0</v>
      </c>
      <c r="H21" s="102">
        <f>IF(H11="x",C11*D11)+IF(H12="x",C12*D12)+IF(H13="x",C13*D13)+IF(H14="x",C14*D14)+IF(H15="x",C15*D15)+IF(H16="x",C16*D16)+IF(H17="x",C17*D17)+IF(H18="x",C18*D18)+IF(H19="x",C19*D19)+IF(H20="x",C20*D20)</f>
        <v>0</v>
      </c>
      <c r="I21" s="102">
        <f>IF(I11="x",C11*D11)+IF(I12="x",C12*D12)+IF(I13="x",C13*D13)+IF(I14="x",C14*D14)+IF(I15="x",C15*D15)+IF(I16="x",C16*D16)+IF(I17="x",C17*D17)+IF(I18="x",C18*D18)+IF(I19="x",C19*D19)+IF(I20="x",C20*D20)</f>
        <v>0</v>
      </c>
      <c r="J21" s="102">
        <f>IF(J11="x",C11*D11)+IF(J12="x",C12*D12)+IF(J13="x",C13*D13)+IF(J14="x",C14*D14)+IF(J15="x",C15*D15)+IF(J16="x",C16*D16)+IF(J17="x",C17*D17)+IF(J18="x",C18*D18)+IF(J19="x",C19*D19)+IF(J19="x",C19*D19)</f>
        <v>0</v>
      </c>
    </row>
    <row r="22" spans="1:10" ht="3" customHeight="1" x14ac:dyDescent="0.25">
      <c r="A22" s="601"/>
      <c r="B22" s="602"/>
      <c r="C22" s="602"/>
      <c r="D22" s="274"/>
      <c r="E22" s="601"/>
      <c r="F22" s="602"/>
      <c r="G22" s="602"/>
      <c r="H22" s="601"/>
      <c r="I22" s="602"/>
      <c r="J22" s="602"/>
    </row>
    <row r="23" spans="1:10" ht="42" customHeight="1" x14ac:dyDescent="0.25">
      <c r="A23" s="87" t="s">
        <v>247</v>
      </c>
      <c r="B23" s="87" t="s">
        <v>238</v>
      </c>
      <c r="C23" s="88" t="s">
        <v>239</v>
      </c>
      <c r="D23" s="88" t="s">
        <v>240</v>
      </c>
      <c r="E23" s="88" t="s">
        <v>241</v>
      </c>
      <c r="F23" s="88" t="s">
        <v>242</v>
      </c>
      <c r="G23" s="88" t="s">
        <v>57</v>
      </c>
      <c r="H23" s="88" t="s">
        <v>243</v>
      </c>
      <c r="I23" s="88" t="s">
        <v>244</v>
      </c>
      <c r="J23" s="88" t="s">
        <v>245</v>
      </c>
    </row>
    <row r="24" spans="1:10" s="105" customFormat="1" ht="27" customHeight="1" x14ac:dyDescent="0.25">
      <c r="A24" s="96" t="str">
        <f>'Resp. 1'!B33</f>
        <v>Garantire il controllo effettivo da parte della stazione appaltante sull’esecuzione delle prestazioni</v>
      </c>
      <c r="B24" s="95"/>
      <c r="C24" s="104">
        <v>20</v>
      </c>
      <c r="D24" s="92">
        <f>E24/100</f>
        <v>0</v>
      </c>
      <c r="E24" s="93"/>
      <c r="F24" s="94" t="str">
        <f t="shared" ref="F24:F34" si="6">IF(E24&lt;=20,"X","")</f>
        <v>X</v>
      </c>
      <c r="G24" s="94" t="str">
        <f t="shared" ref="G24:G34" si="7">IF(AND(E24&gt;20,E24&lt;=50),"X","")</f>
        <v/>
      </c>
      <c r="H24" s="94" t="str">
        <f t="shared" ref="H24:H34" si="8">IF(AND(E24&gt;50,E24&lt;=70),"X","")</f>
        <v/>
      </c>
      <c r="I24" s="94" t="str">
        <f t="shared" ref="I24:I34" si="9">IF(AND(E24&gt;70,E24&lt;=90),"X","")</f>
        <v/>
      </c>
      <c r="J24" s="94" t="str">
        <f>IF(AND(E24&gt;90,E24&lt;=100),"X","")</f>
        <v/>
      </c>
    </row>
    <row r="25" spans="1:10" s="105" customFormat="1" ht="27" customHeight="1" x14ac:dyDescent="0.25">
      <c r="A25" s="96" t="e">
        <f>'Resp. 1'!#REF!</f>
        <v>#REF!</v>
      </c>
      <c r="B25" s="96"/>
      <c r="C25" s="104"/>
      <c r="D25" s="92">
        <f t="shared" ref="D25:D31" si="10">E25/100</f>
        <v>0</v>
      </c>
      <c r="E25" s="93"/>
      <c r="F25" s="94" t="str">
        <f t="shared" si="6"/>
        <v>X</v>
      </c>
      <c r="G25" s="94" t="str">
        <f t="shared" si="7"/>
        <v/>
      </c>
      <c r="H25" s="94" t="str">
        <f t="shared" si="8"/>
        <v/>
      </c>
      <c r="I25" s="94" t="str">
        <f t="shared" si="9"/>
        <v/>
      </c>
      <c r="J25" s="94" t="str">
        <f t="shared" ref="J25:J31" si="11">IF(AND(E25&gt;90,E25&lt;=100),"X","")</f>
        <v/>
      </c>
    </row>
    <row r="26" spans="1:10" s="105" customFormat="1" ht="27" customHeight="1" x14ac:dyDescent="0.25">
      <c r="A26" s="96" t="str">
        <f>'Resp. 1'!B34</f>
        <v xml:space="preserve"> Pianificare e implementare le azioni necessarie all'introduzione del Lavoro Agile secondo le direttive di cui all'art. 87 del  D.L. n. 18 del 17/3/2020 recante "Misure straordinarie in materia di lavoro agile…" 
</v>
      </c>
      <c r="B26" s="96"/>
      <c r="C26" s="104"/>
      <c r="D26" s="92">
        <f t="shared" si="10"/>
        <v>0</v>
      </c>
      <c r="E26" s="93"/>
      <c r="F26" s="94" t="str">
        <f t="shared" si="6"/>
        <v>X</v>
      </c>
      <c r="G26" s="94" t="str">
        <f t="shared" si="7"/>
        <v/>
      </c>
      <c r="H26" s="94" t="str">
        <f t="shared" si="8"/>
        <v/>
      </c>
      <c r="I26" s="94" t="str">
        <f t="shared" si="9"/>
        <v/>
      </c>
      <c r="J26" s="94" t="str">
        <f t="shared" si="11"/>
        <v/>
      </c>
    </row>
    <row r="27" spans="1:10" s="105" customFormat="1" ht="27" customHeight="1" x14ac:dyDescent="0.25">
      <c r="A27" s="96" t="str">
        <f>'Resp. 1'!B35</f>
        <v>Gestione dell'emergenza sanitaria  a cura del personale della Polizia Locale</v>
      </c>
      <c r="B27" s="96"/>
      <c r="C27" s="104"/>
      <c r="D27" s="92">
        <f t="shared" si="10"/>
        <v>0</v>
      </c>
      <c r="E27" s="93"/>
      <c r="F27" s="94" t="str">
        <f t="shared" si="6"/>
        <v>X</v>
      </c>
      <c r="G27" s="94" t="str">
        <f t="shared" si="7"/>
        <v/>
      </c>
      <c r="H27" s="94" t="str">
        <f t="shared" si="8"/>
        <v/>
      </c>
      <c r="I27" s="94" t="str">
        <f t="shared" si="9"/>
        <v/>
      </c>
      <c r="J27" s="94" t="str">
        <f t="shared" si="11"/>
        <v/>
      </c>
    </row>
    <row r="28" spans="1:10" s="105" customFormat="1" ht="27" customHeight="1" x14ac:dyDescent="0.25">
      <c r="A28" s="96">
        <f>'Resp. 1'!B36</f>
        <v>0</v>
      </c>
      <c r="B28" s="96"/>
      <c r="C28" s="106"/>
      <c r="D28" s="92">
        <f t="shared" si="10"/>
        <v>0</v>
      </c>
      <c r="E28" s="93"/>
      <c r="F28" s="94" t="str">
        <f t="shared" si="6"/>
        <v>X</v>
      </c>
      <c r="G28" s="94" t="str">
        <f t="shared" si="7"/>
        <v/>
      </c>
      <c r="H28" s="94" t="str">
        <f t="shared" si="8"/>
        <v/>
      </c>
      <c r="I28" s="94" t="str">
        <f t="shared" si="9"/>
        <v/>
      </c>
      <c r="J28" s="94" t="str">
        <f t="shared" si="11"/>
        <v/>
      </c>
    </row>
    <row r="29" spans="1:10" s="105" customFormat="1" ht="27" customHeight="1" x14ac:dyDescent="0.25">
      <c r="A29" s="96">
        <f>'Resp. 1'!B37</f>
        <v>0</v>
      </c>
      <c r="B29" s="96"/>
      <c r="C29" s="106"/>
      <c r="D29" s="92">
        <f t="shared" si="10"/>
        <v>0</v>
      </c>
      <c r="E29" s="93"/>
      <c r="F29" s="94" t="str">
        <f t="shared" si="6"/>
        <v>X</v>
      </c>
      <c r="G29" s="94" t="str">
        <f t="shared" si="7"/>
        <v/>
      </c>
      <c r="H29" s="94" t="str">
        <f t="shared" si="8"/>
        <v/>
      </c>
      <c r="I29" s="94" t="str">
        <f t="shared" si="9"/>
        <v/>
      </c>
      <c r="J29" s="94" t="str">
        <f t="shared" si="11"/>
        <v/>
      </c>
    </row>
    <row r="30" spans="1:10" s="105" customFormat="1" ht="27" customHeight="1" x14ac:dyDescent="0.25">
      <c r="A30" s="96">
        <f>'Resp. 1'!B38</f>
        <v>0</v>
      </c>
      <c r="B30" s="96"/>
      <c r="C30" s="106"/>
      <c r="D30" s="92">
        <f t="shared" si="10"/>
        <v>0</v>
      </c>
      <c r="E30" s="93"/>
      <c r="F30" s="94" t="str">
        <f t="shared" si="6"/>
        <v>X</v>
      </c>
      <c r="G30" s="94" t="str">
        <f t="shared" si="7"/>
        <v/>
      </c>
      <c r="H30" s="94" t="str">
        <f t="shared" si="8"/>
        <v/>
      </c>
      <c r="I30" s="94" t="str">
        <f t="shared" si="9"/>
        <v/>
      </c>
      <c r="J30" s="94" t="str">
        <f t="shared" si="11"/>
        <v/>
      </c>
    </row>
    <row r="31" spans="1:10" s="105" customFormat="1" ht="27" customHeight="1" x14ac:dyDescent="0.25">
      <c r="A31" s="96">
        <f>'Resp. 1'!B39</f>
        <v>0</v>
      </c>
      <c r="B31" s="96"/>
      <c r="C31" s="106"/>
      <c r="D31" s="92">
        <f t="shared" si="10"/>
        <v>0</v>
      </c>
      <c r="E31" s="93"/>
      <c r="F31" s="94" t="str">
        <f t="shared" si="6"/>
        <v>X</v>
      </c>
      <c r="G31" s="94" t="str">
        <f t="shared" si="7"/>
        <v/>
      </c>
      <c r="H31" s="94" t="str">
        <f t="shared" si="8"/>
        <v/>
      </c>
      <c r="I31" s="94" t="str">
        <f t="shared" si="9"/>
        <v/>
      </c>
      <c r="J31" s="94" t="str">
        <f t="shared" si="11"/>
        <v/>
      </c>
    </row>
    <row r="32" spans="1:10" ht="42" customHeight="1" x14ac:dyDescent="0.25">
      <c r="A32" s="273" t="s">
        <v>248</v>
      </c>
      <c r="B32" s="273" t="s">
        <v>249</v>
      </c>
      <c r="C32" s="88" t="s">
        <v>239</v>
      </c>
      <c r="D32" s="88" t="s">
        <v>240</v>
      </c>
      <c r="E32" s="88" t="s">
        <v>241</v>
      </c>
      <c r="F32" s="107" t="s">
        <v>250</v>
      </c>
      <c r="G32" s="107" t="s">
        <v>251</v>
      </c>
      <c r="H32" s="107" t="s">
        <v>252</v>
      </c>
      <c r="I32" s="107" t="s">
        <v>253</v>
      </c>
      <c r="J32" s="107" t="s">
        <v>254</v>
      </c>
    </row>
    <row r="33" spans="1:11" s="105" customFormat="1" ht="49.5" customHeight="1" x14ac:dyDescent="0.25">
      <c r="A33" s="96" t="s">
        <v>317</v>
      </c>
      <c r="B33" s="96" t="s">
        <v>318</v>
      </c>
      <c r="C33" s="106">
        <v>20</v>
      </c>
      <c r="D33" s="92">
        <f>E33/100</f>
        <v>0</v>
      </c>
      <c r="E33" s="93"/>
      <c r="F33" s="94" t="str">
        <f t="shared" si="6"/>
        <v>X</v>
      </c>
      <c r="G33" s="94" t="str">
        <f t="shared" si="7"/>
        <v/>
      </c>
      <c r="H33" s="94" t="str">
        <f t="shared" si="8"/>
        <v/>
      </c>
      <c r="I33" s="94" t="str">
        <f t="shared" si="9"/>
        <v/>
      </c>
      <c r="J33" s="94" t="str">
        <f t="shared" ref="J33:J39" si="12">IF(AND(E33&gt;90,E33&lt;=100),"X","")</f>
        <v/>
      </c>
    </row>
    <row r="34" spans="1:11" s="105" customFormat="1" ht="18.75" customHeight="1" x14ac:dyDescent="0.25">
      <c r="A34" s="96"/>
      <c r="B34" s="96"/>
      <c r="C34" s="106"/>
      <c r="D34" s="92">
        <f t="shared" ref="D34:D39" si="13">E34/100</f>
        <v>0</v>
      </c>
      <c r="E34" s="93"/>
      <c r="F34" s="94" t="str">
        <f t="shared" si="6"/>
        <v>X</v>
      </c>
      <c r="G34" s="94" t="str">
        <f t="shared" si="7"/>
        <v/>
      </c>
      <c r="H34" s="94" t="str">
        <f t="shared" si="8"/>
        <v/>
      </c>
      <c r="I34" s="94" t="str">
        <f t="shared" si="9"/>
        <v/>
      </c>
      <c r="J34" s="94" t="str">
        <f t="shared" si="12"/>
        <v/>
      </c>
    </row>
    <row r="35" spans="1:11" s="105" customFormat="1" ht="18.75" customHeight="1" x14ac:dyDescent="0.25">
      <c r="A35" s="96"/>
      <c r="B35" s="96"/>
      <c r="C35" s="106"/>
      <c r="D35" s="92">
        <f t="shared" si="13"/>
        <v>0</v>
      </c>
      <c r="E35" s="93"/>
      <c r="F35" s="94" t="str">
        <f>IF(E35&lt;=20,"X","")</f>
        <v>X</v>
      </c>
      <c r="G35" s="94" t="str">
        <f>IF(AND(E35&gt;20,E35&lt;=50),"X","")</f>
        <v/>
      </c>
      <c r="H35" s="94" t="str">
        <f>IF(AND(E35&gt;50,E35&lt;=70),"X","")</f>
        <v/>
      </c>
      <c r="I35" s="94" t="str">
        <f>IF(AND(E35&gt;70,E35&lt;=90),"X","")</f>
        <v/>
      </c>
      <c r="J35" s="94" t="str">
        <f t="shared" si="12"/>
        <v/>
      </c>
    </row>
    <row r="36" spans="1:11" s="105" customFormat="1" ht="18.75" customHeight="1" x14ac:dyDescent="0.25">
      <c r="A36" s="96"/>
      <c r="B36" s="96"/>
      <c r="C36" s="106"/>
      <c r="D36" s="92">
        <f t="shared" si="13"/>
        <v>0</v>
      </c>
      <c r="E36" s="93"/>
      <c r="F36" s="94" t="str">
        <f>IF(E36&lt;=20,"X","")</f>
        <v>X</v>
      </c>
      <c r="G36" s="94" t="str">
        <f>IF(AND(E36&gt;20,E36&lt;=50),"X","")</f>
        <v/>
      </c>
      <c r="H36" s="94" t="str">
        <f>IF(AND(E36&gt;50,E36&lt;=70),"X","")</f>
        <v/>
      </c>
      <c r="I36" s="94" t="str">
        <f>IF(AND(E36&gt;70,E36&lt;=90),"X","")</f>
        <v/>
      </c>
      <c r="J36" s="94" t="str">
        <f t="shared" si="12"/>
        <v/>
      </c>
    </row>
    <row r="37" spans="1:11" s="105" customFormat="1" ht="18.75" customHeight="1" x14ac:dyDescent="0.25">
      <c r="A37" s="96"/>
      <c r="B37" s="96"/>
      <c r="C37" s="106"/>
      <c r="D37" s="92">
        <f t="shared" si="13"/>
        <v>0</v>
      </c>
      <c r="E37" s="93"/>
      <c r="F37" s="94" t="str">
        <f>IF(E37&lt;=20,"X","")</f>
        <v>X</v>
      </c>
      <c r="G37" s="94" t="str">
        <f>IF(AND(E37&gt;20,E37&lt;=50),"X","")</f>
        <v/>
      </c>
      <c r="H37" s="94" t="str">
        <f>IF(AND(E37&gt;50,E37&lt;=70),"X","")</f>
        <v/>
      </c>
      <c r="I37" s="94" t="str">
        <f>IF(AND(E37&gt;70,E37&lt;=90),"X","")</f>
        <v/>
      </c>
      <c r="J37" s="94" t="str">
        <f t="shared" si="12"/>
        <v/>
      </c>
    </row>
    <row r="38" spans="1:11" s="105" customFormat="1" ht="18.75" customHeight="1" x14ac:dyDescent="0.25">
      <c r="A38" s="96"/>
      <c r="B38" s="96"/>
      <c r="C38" s="106"/>
      <c r="D38" s="92">
        <f t="shared" si="13"/>
        <v>0</v>
      </c>
      <c r="E38" s="93"/>
      <c r="F38" s="94" t="str">
        <f>IF(E38&lt;=20,"X","")</f>
        <v>X</v>
      </c>
      <c r="G38" s="94" t="str">
        <f>IF(AND(E38&gt;20,E38&lt;=50),"X","")</f>
        <v/>
      </c>
      <c r="H38" s="94" t="str">
        <f>IF(AND(E38&gt;50,E38&lt;=70),"X","")</f>
        <v/>
      </c>
      <c r="I38" s="94" t="str">
        <f>IF(AND(E38&gt;70,E38&lt;=90),"X","")</f>
        <v/>
      </c>
      <c r="J38" s="94" t="str">
        <f t="shared" si="12"/>
        <v/>
      </c>
    </row>
    <row r="39" spans="1:11" s="105" customFormat="1" ht="18.75" customHeight="1" x14ac:dyDescent="0.25">
      <c r="A39" s="96"/>
      <c r="B39" s="96"/>
      <c r="C39" s="106"/>
      <c r="D39" s="92">
        <f t="shared" si="13"/>
        <v>0</v>
      </c>
      <c r="E39" s="93"/>
      <c r="F39" s="94" t="str">
        <f>IF(E39&lt;=20,"X","")</f>
        <v>X</v>
      </c>
      <c r="G39" s="94" t="str">
        <f>IF(AND(E39&gt;20,E39&lt;=50),"X","")</f>
        <v/>
      </c>
      <c r="H39" s="94" t="str">
        <f>IF(AND(E39&gt;50,E39&lt;=70),"X","")</f>
        <v/>
      </c>
      <c r="I39" s="94" t="str">
        <f>IF(AND(E39&gt;70,E39&lt;=90),"X","")</f>
        <v/>
      </c>
      <c r="J39" s="94" t="str">
        <f t="shared" si="12"/>
        <v/>
      </c>
    </row>
    <row r="40" spans="1:11" ht="25.5" x14ac:dyDescent="0.25">
      <c r="A40" s="97" t="s">
        <v>255</v>
      </c>
      <c r="B40" s="98" t="str">
        <f>IF(C40=40,"Pesatura Adeguata","Pesatura Inadeguata")</f>
        <v>Pesatura Adeguata</v>
      </c>
      <c r="C40" s="106">
        <f>SUM(C24:C35)</f>
        <v>40</v>
      </c>
      <c r="D40" s="273"/>
      <c r="E40" s="100">
        <f>SUM(G40:J40)/C40</f>
        <v>0</v>
      </c>
      <c r="F40" s="108"/>
      <c r="G40" s="109">
        <f>IF(G24="x",C24*D24)+IF(G25="x",C25*D25)+IF(G26="x",C26*D26)+IF(G27="x",C27*D27)+IF(G28="x",C28*D28)+IF(G29="x",C29*D29)+IF(G30="x",C30*D30)+IF(G31="x",C31*D31)+IF(G33="x",C33*D33)+IF(G34="x",C34*D34)+IF(G35="x",C35*D35)+IF(G36="x",C36*D36)+IF(G37="x",C37*D37)+IF(G38="x",C38*D38)+IF(G39="x",C39*D39)</f>
        <v>0</v>
      </c>
      <c r="H40" s="109">
        <f>IF(H24="x",C24*D24)+IF(H25="x",C25*D25)+IF(H26="x",C26*D26)+IF(H27="x",C27*D27)+IF(H28="x",C28*D28)+IF(H29="x",C29*D29)+IF(H30="x",C30*D30)+IF(H31="x",C31*D31)+IF(H33="x",C33*D33)+IF(H34="x",C34*D34)+IF(H35="x",C35*D35)+IF(H36="x",C36*D36)+IF(H37="x",C37*D37)+IF(H38="x",C38*D38)+IF(H39="x",C39*D39)</f>
        <v>0</v>
      </c>
      <c r="I40" s="109">
        <f>IF(I24="x",C24*D24)+IF(I25="x",C25*D25)+IF(I26="x",C26*D26)+IF(I27="x",C27*D27)+IF(I28="x",C28*D28)+IF(I29="x",C29*D29)+IF(I30="x",C30*D30)+IF(I31="x",C31*D31)+IF(I33="x",C33*D33)+IF(I34="x",C34*D34)+IF(I35="x",C35*D35)+IF(I36="x",C36*D36)+IF(I37="x",C37*D37)+IF(I38="x",C38*D38)+IF(I39="x",C39*D39)</f>
        <v>0</v>
      </c>
      <c r="J40" s="109">
        <f>IF(J24="x",C24*D24)+IF(J25="x",C25*D25)+IF(J26="x",C26*D26)+IF(J27="x",C27*D27)+IF(J28="x",C28*D28)+IF(J29="x",C29*D29)+IF(J30="x",C30*D30)+IF(J31="x",C31*D31)+IF(J33="x",C33*D33)+IF(J34="x",C34*D34)+IF(J35="x",C35*D35)+IF(J36="x",C36*D36)+IF(J37="x",C37*D37)+IF(J38="x",C38*D38)+IF(J39="x",C39*D39)</f>
        <v>0</v>
      </c>
    </row>
    <row r="41" spans="1:11" s="117" customFormat="1" ht="18" customHeight="1" x14ac:dyDescent="0.25">
      <c r="A41" s="110"/>
      <c r="B41" s="111"/>
      <c r="C41" s="112"/>
      <c r="D41" s="112" t="s">
        <v>256</v>
      </c>
      <c r="E41" s="113"/>
      <c r="F41" s="114"/>
      <c r="G41" s="114"/>
      <c r="H41" s="114"/>
      <c r="I41" s="114"/>
      <c r="J41" s="115"/>
      <c r="K41" s="116"/>
    </row>
    <row r="42" spans="1:11" ht="16.5" customHeight="1" x14ac:dyDescent="0.25">
      <c r="A42" s="591" t="s">
        <v>257</v>
      </c>
      <c r="B42" s="592"/>
      <c r="C42" s="99">
        <f>SUM(G21:J21)</f>
        <v>0</v>
      </c>
      <c r="D42" s="118">
        <f>C42/60</f>
        <v>0</v>
      </c>
      <c r="E42" s="119"/>
      <c r="F42" s="120"/>
      <c r="G42" s="120"/>
      <c r="H42" s="120"/>
      <c r="I42" s="120"/>
      <c r="J42" s="121"/>
      <c r="K42" s="122"/>
    </row>
    <row r="43" spans="1:11" ht="17.25" customHeight="1" x14ac:dyDescent="0.25">
      <c r="A43" s="123" t="s">
        <v>200</v>
      </c>
      <c r="B43" s="124"/>
      <c r="C43" s="125"/>
      <c r="D43" s="125"/>
      <c r="E43" s="593" t="s">
        <v>258</v>
      </c>
      <c r="F43" s="593"/>
      <c r="G43" s="594"/>
      <c r="H43" s="126">
        <f>C42+C44</f>
        <v>0</v>
      </c>
      <c r="I43" s="125" t="s">
        <v>259</v>
      </c>
      <c r="J43" s="127"/>
      <c r="K43" s="122"/>
    </row>
    <row r="44" spans="1:11" ht="16.5" customHeight="1" x14ac:dyDescent="0.25">
      <c r="A44" s="591" t="s">
        <v>260</v>
      </c>
      <c r="B44" s="592"/>
      <c r="C44" s="99">
        <f>SUM(F40:J40)</f>
        <v>0</v>
      </c>
      <c r="D44" s="118" t="s">
        <v>256</v>
      </c>
      <c r="E44" s="119"/>
      <c r="F44" s="120"/>
      <c r="G44" s="120"/>
      <c r="H44" s="120"/>
      <c r="I44" s="120"/>
      <c r="J44" s="121"/>
      <c r="K44" s="122"/>
    </row>
    <row r="45" spans="1:11" ht="26.25" customHeight="1" x14ac:dyDescent="0.25">
      <c r="A45" s="128"/>
      <c r="B45" s="129"/>
      <c r="C45" s="129"/>
      <c r="D45" s="129"/>
      <c r="E45" s="130"/>
      <c r="F45" s="131"/>
      <c r="G45" s="131"/>
      <c r="H45" s="131"/>
      <c r="I45" s="131"/>
      <c r="J45" s="132"/>
      <c r="K45" s="122"/>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154" priority="31" stopIfTrue="1" operator="equal">
      <formula>"Pesatura Inadeguata"</formula>
    </cfRule>
  </conditionalFormatting>
  <conditionalFormatting sqref="F11">
    <cfRule type="cellIs" dxfId="153" priority="30" stopIfTrue="1" operator="equal">
      <formula>"x"</formula>
    </cfRule>
  </conditionalFormatting>
  <conditionalFormatting sqref="G11">
    <cfRule type="cellIs" dxfId="152" priority="27" stopIfTrue="1" operator="equal">
      <formula>"x"</formula>
    </cfRule>
    <cfRule type="cellIs" dxfId="151" priority="29" stopIfTrue="1" operator="equal">
      <formula>"x"</formula>
    </cfRule>
  </conditionalFormatting>
  <conditionalFormatting sqref="H11">
    <cfRule type="cellIs" dxfId="150" priority="28" stopIfTrue="1" operator="equal">
      <formula>"x"</formula>
    </cfRule>
  </conditionalFormatting>
  <conditionalFormatting sqref="I11">
    <cfRule type="cellIs" dxfId="149" priority="26" stopIfTrue="1" operator="equal">
      <formula>"x"</formula>
    </cfRule>
  </conditionalFormatting>
  <conditionalFormatting sqref="J11">
    <cfRule type="cellIs" dxfId="148" priority="25" stopIfTrue="1" operator="equal">
      <formula>"x"</formula>
    </cfRule>
  </conditionalFormatting>
  <conditionalFormatting sqref="F12">
    <cfRule type="cellIs" dxfId="147" priority="24" stopIfTrue="1" operator="equal">
      <formula>"x"</formula>
    </cfRule>
  </conditionalFormatting>
  <conditionalFormatting sqref="G12">
    <cfRule type="cellIs" dxfId="146" priority="21" stopIfTrue="1" operator="equal">
      <formula>"x"</formula>
    </cfRule>
    <cfRule type="cellIs" dxfId="145" priority="23" stopIfTrue="1" operator="equal">
      <formula>"x"</formula>
    </cfRule>
  </conditionalFormatting>
  <conditionalFormatting sqref="H12">
    <cfRule type="cellIs" dxfId="144" priority="22" stopIfTrue="1" operator="equal">
      <formula>"x"</formula>
    </cfRule>
  </conditionalFormatting>
  <conditionalFormatting sqref="I12">
    <cfRule type="cellIs" dxfId="143" priority="20" stopIfTrue="1" operator="equal">
      <formula>"x"</formula>
    </cfRule>
  </conditionalFormatting>
  <conditionalFormatting sqref="J12">
    <cfRule type="cellIs" dxfId="142" priority="19" stopIfTrue="1" operator="equal">
      <formula>"x"</formula>
    </cfRule>
  </conditionalFormatting>
  <conditionalFormatting sqref="F24:F31">
    <cfRule type="cellIs" dxfId="141" priority="18" stopIfTrue="1" operator="equal">
      <formula>"x"</formula>
    </cfRule>
  </conditionalFormatting>
  <conditionalFormatting sqref="G24:G31">
    <cfRule type="cellIs" dxfId="140" priority="15" stopIfTrue="1" operator="equal">
      <formula>"x"</formula>
    </cfRule>
    <cfRule type="cellIs" dxfId="139" priority="17" stopIfTrue="1" operator="equal">
      <formula>"x"</formula>
    </cfRule>
  </conditionalFormatting>
  <conditionalFormatting sqref="H24:H31">
    <cfRule type="cellIs" dxfId="138" priority="16" stopIfTrue="1" operator="equal">
      <formula>"x"</formula>
    </cfRule>
  </conditionalFormatting>
  <conditionalFormatting sqref="I24:I31">
    <cfRule type="cellIs" dxfId="137" priority="14" stopIfTrue="1" operator="equal">
      <formula>"x"</formula>
    </cfRule>
  </conditionalFormatting>
  <conditionalFormatting sqref="J24:J31">
    <cfRule type="cellIs" dxfId="136" priority="13" stopIfTrue="1" operator="equal">
      <formula>"x"</formula>
    </cfRule>
  </conditionalFormatting>
  <conditionalFormatting sqref="F33:F39">
    <cfRule type="cellIs" dxfId="135" priority="12" stopIfTrue="1" operator="equal">
      <formula>"x"</formula>
    </cfRule>
  </conditionalFormatting>
  <conditionalFormatting sqref="G33:G39">
    <cfRule type="cellIs" dxfId="134" priority="9" stopIfTrue="1" operator="equal">
      <formula>"x"</formula>
    </cfRule>
    <cfRule type="cellIs" dxfId="133" priority="11" stopIfTrue="1" operator="equal">
      <formula>"x"</formula>
    </cfRule>
  </conditionalFormatting>
  <conditionalFormatting sqref="H33:H39">
    <cfRule type="cellIs" dxfId="132" priority="10" stopIfTrue="1" operator="equal">
      <formula>"x"</formula>
    </cfRule>
  </conditionalFormatting>
  <conditionalFormatting sqref="I33:I39">
    <cfRule type="cellIs" dxfId="131" priority="8" stopIfTrue="1" operator="equal">
      <formula>"x"</formula>
    </cfRule>
  </conditionalFormatting>
  <conditionalFormatting sqref="J33:J39">
    <cfRule type="cellIs" dxfId="130" priority="7" stopIfTrue="1" operator="equal">
      <formula>"x"</formula>
    </cfRule>
  </conditionalFormatting>
  <conditionalFormatting sqref="F13:F20">
    <cfRule type="cellIs" dxfId="129" priority="6" stopIfTrue="1" operator="equal">
      <formula>"x"</formula>
    </cfRule>
  </conditionalFormatting>
  <conditionalFormatting sqref="G13:G20">
    <cfRule type="cellIs" dxfId="128" priority="3" stopIfTrue="1" operator="equal">
      <formula>"x"</formula>
    </cfRule>
    <cfRule type="cellIs" dxfId="127" priority="5" stopIfTrue="1" operator="equal">
      <formula>"x"</formula>
    </cfRule>
  </conditionalFormatting>
  <conditionalFormatting sqref="H13:H20">
    <cfRule type="cellIs" dxfId="126" priority="4" stopIfTrue="1" operator="equal">
      <formula>"x"</formula>
    </cfRule>
  </conditionalFormatting>
  <conditionalFormatting sqref="I13:I20">
    <cfRule type="cellIs" dxfId="125" priority="2" stopIfTrue="1" operator="equal">
      <formula>"x"</formula>
    </cfRule>
  </conditionalFormatting>
  <conditionalFormatting sqref="J13:J20">
    <cfRule type="cellIs" dxfId="124" priority="1" stopIfTrue="1" operator="equal">
      <formula>"x"</formula>
    </cfRule>
  </conditionalFormatting>
  <dataValidations count="2">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formula1>Comportamenti</formula1>
    </dataValidation>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Foglio1!$B$2:$B$10</xm:f>
          </x14:formula1>
          <xm:sqref>B33:B39</xm:sqref>
        </x14:dataValidation>
        <x14:dataValidation type="list" allowBlank="1" showInputMessage="1" showErrorMessage="1">
          <x14:formula1>
            <xm:f>Foglio1!$A$2:$A$10</xm:f>
          </x14:formula1>
          <xm:sqref>A33:A39</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workbookViewId="0">
      <selection activeCell="I3" sqref="I3"/>
    </sheetView>
  </sheetViews>
  <sheetFormatPr defaultRowHeight="12.75" x14ac:dyDescent="0.25"/>
  <cols>
    <col min="1" max="1" width="48.5703125" style="83" customWidth="1"/>
    <col min="2" max="2" width="52.5703125" style="83" customWidth="1"/>
    <col min="3" max="3" width="10.28515625" style="83" customWidth="1"/>
    <col min="4" max="4" width="8.7109375" style="83" hidden="1" customWidth="1"/>
    <col min="5" max="5" width="9.28515625" style="83" customWidth="1"/>
    <col min="6" max="10" width="16" style="83" customWidth="1"/>
    <col min="11" max="256" width="9.28515625" style="83"/>
    <col min="257" max="257" width="42.42578125" style="83" customWidth="1"/>
    <col min="258" max="258" width="46.42578125" style="83" customWidth="1"/>
    <col min="259" max="259" width="10.28515625" style="83" customWidth="1"/>
    <col min="260" max="260" width="8.7109375" style="83" customWidth="1"/>
    <col min="261" max="261" width="9.28515625" style="83" customWidth="1"/>
    <col min="262" max="266" width="16" style="83" customWidth="1"/>
    <col min="267" max="512" width="9.28515625" style="83"/>
    <col min="513" max="513" width="42.42578125" style="83" customWidth="1"/>
    <col min="514" max="514" width="46.42578125" style="83" customWidth="1"/>
    <col min="515" max="515" width="10.28515625" style="83" customWidth="1"/>
    <col min="516" max="516" width="8.7109375" style="83" customWidth="1"/>
    <col min="517" max="517" width="9.28515625" style="83" customWidth="1"/>
    <col min="518" max="522" width="16" style="83" customWidth="1"/>
    <col min="523" max="768" width="9.28515625" style="83"/>
    <col min="769" max="769" width="42.42578125" style="83" customWidth="1"/>
    <col min="770" max="770" width="46.42578125" style="83" customWidth="1"/>
    <col min="771" max="771" width="10.28515625" style="83" customWidth="1"/>
    <col min="772" max="772" width="8.7109375" style="83" customWidth="1"/>
    <col min="773" max="773" width="9.28515625" style="83" customWidth="1"/>
    <col min="774" max="778" width="16" style="83" customWidth="1"/>
    <col min="779" max="1024" width="9.28515625" style="83"/>
    <col min="1025" max="1025" width="42.42578125" style="83" customWidth="1"/>
    <col min="1026" max="1026" width="46.42578125" style="83" customWidth="1"/>
    <col min="1027" max="1027" width="10.28515625" style="83" customWidth="1"/>
    <col min="1028" max="1028" width="8.7109375" style="83" customWidth="1"/>
    <col min="1029" max="1029" width="9.28515625" style="83" customWidth="1"/>
    <col min="1030" max="1034" width="16" style="83" customWidth="1"/>
    <col min="1035" max="1280" width="9.28515625" style="83"/>
    <col min="1281" max="1281" width="42.42578125" style="83" customWidth="1"/>
    <col min="1282" max="1282" width="46.42578125" style="83" customWidth="1"/>
    <col min="1283" max="1283" width="10.28515625" style="83" customWidth="1"/>
    <col min="1284" max="1284" width="8.7109375" style="83" customWidth="1"/>
    <col min="1285" max="1285" width="9.28515625" style="83" customWidth="1"/>
    <col min="1286" max="1290" width="16" style="83" customWidth="1"/>
    <col min="1291" max="1536" width="9.28515625" style="83"/>
    <col min="1537" max="1537" width="42.42578125" style="83" customWidth="1"/>
    <col min="1538" max="1538" width="46.42578125" style="83" customWidth="1"/>
    <col min="1539" max="1539" width="10.28515625" style="83" customWidth="1"/>
    <col min="1540" max="1540" width="8.7109375" style="83" customWidth="1"/>
    <col min="1541" max="1541" width="9.28515625" style="83" customWidth="1"/>
    <col min="1542" max="1546" width="16" style="83" customWidth="1"/>
    <col min="1547" max="1792" width="9.28515625" style="83"/>
    <col min="1793" max="1793" width="42.42578125" style="83" customWidth="1"/>
    <col min="1794" max="1794" width="46.42578125" style="83" customWidth="1"/>
    <col min="1795" max="1795" width="10.28515625" style="83" customWidth="1"/>
    <col min="1796" max="1796" width="8.7109375" style="83" customWidth="1"/>
    <col min="1797" max="1797" width="9.28515625" style="83" customWidth="1"/>
    <col min="1798" max="1802" width="16" style="83" customWidth="1"/>
    <col min="1803" max="2048" width="9.28515625" style="83"/>
    <col min="2049" max="2049" width="42.42578125" style="83" customWidth="1"/>
    <col min="2050" max="2050" width="46.42578125" style="83" customWidth="1"/>
    <col min="2051" max="2051" width="10.28515625" style="83" customWidth="1"/>
    <col min="2052" max="2052" width="8.7109375" style="83" customWidth="1"/>
    <col min="2053" max="2053" width="9.28515625" style="83" customWidth="1"/>
    <col min="2054" max="2058" width="16" style="83" customWidth="1"/>
    <col min="2059" max="2304" width="9.28515625" style="83"/>
    <col min="2305" max="2305" width="42.42578125" style="83" customWidth="1"/>
    <col min="2306" max="2306" width="46.42578125" style="83" customWidth="1"/>
    <col min="2307" max="2307" width="10.28515625" style="83" customWidth="1"/>
    <col min="2308" max="2308" width="8.7109375" style="83" customWidth="1"/>
    <col min="2309" max="2309" width="9.28515625" style="83" customWidth="1"/>
    <col min="2310" max="2314" width="16" style="83" customWidth="1"/>
    <col min="2315" max="2560" width="9.28515625" style="83"/>
    <col min="2561" max="2561" width="42.42578125" style="83" customWidth="1"/>
    <col min="2562" max="2562" width="46.42578125" style="83" customWidth="1"/>
    <col min="2563" max="2563" width="10.28515625" style="83" customWidth="1"/>
    <col min="2564" max="2564" width="8.7109375" style="83" customWidth="1"/>
    <col min="2565" max="2565" width="9.28515625" style="83" customWidth="1"/>
    <col min="2566" max="2570" width="16" style="83" customWidth="1"/>
    <col min="2571" max="2816" width="9.28515625" style="83"/>
    <col min="2817" max="2817" width="42.42578125" style="83" customWidth="1"/>
    <col min="2818" max="2818" width="46.42578125" style="83" customWidth="1"/>
    <col min="2819" max="2819" width="10.28515625" style="83" customWidth="1"/>
    <col min="2820" max="2820" width="8.7109375" style="83" customWidth="1"/>
    <col min="2821" max="2821" width="9.28515625" style="83" customWidth="1"/>
    <col min="2822" max="2826" width="16" style="83" customWidth="1"/>
    <col min="2827" max="3072" width="9.28515625" style="83"/>
    <col min="3073" max="3073" width="42.42578125" style="83" customWidth="1"/>
    <col min="3074" max="3074" width="46.42578125" style="83" customWidth="1"/>
    <col min="3075" max="3075" width="10.28515625" style="83" customWidth="1"/>
    <col min="3076" max="3076" width="8.7109375" style="83" customWidth="1"/>
    <col min="3077" max="3077" width="9.28515625" style="83" customWidth="1"/>
    <col min="3078" max="3082" width="16" style="83" customWidth="1"/>
    <col min="3083" max="3328" width="9.28515625" style="83"/>
    <col min="3329" max="3329" width="42.42578125" style="83" customWidth="1"/>
    <col min="3330" max="3330" width="46.42578125" style="83" customWidth="1"/>
    <col min="3331" max="3331" width="10.28515625" style="83" customWidth="1"/>
    <col min="3332" max="3332" width="8.7109375" style="83" customWidth="1"/>
    <col min="3333" max="3333" width="9.28515625" style="83" customWidth="1"/>
    <col min="3334" max="3338" width="16" style="83" customWidth="1"/>
    <col min="3339" max="3584" width="9.28515625" style="83"/>
    <col min="3585" max="3585" width="42.42578125" style="83" customWidth="1"/>
    <col min="3586" max="3586" width="46.42578125" style="83" customWidth="1"/>
    <col min="3587" max="3587" width="10.28515625" style="83" customWidth="1"/>
    <col min="3588" max="3588" width="8.7109375" style="83" customWidth="1"/>
    <col min="3589" max="3589" width="9.28515625" style="83" customWidth="1"/>
    <col min="3590" max="3594" width="16" style="83" customWidth="1"/>
    <col min="3595" max="3840" width="9.28515625" style="83"/>
    <col min="3841" max="3841" width="42.42578125" style="83" customWidth="1"/>
    <col min="3842" max="3842" width="46.42578125" style="83" customWidth="1"/>
    <col min="3843" max="3843" width="10.28515625" style="83" customWidth="1"/>
    <col min="3844" max="3844" width="8.7109375" style="83" customWidth="1"/>
    <col min="3845" max="3845" width="9.28515625" style="83" customWidth="1"/>
    <col min="3846" max="3850" width="16" style="83" customWidth="1"/>
    <col min="3851" max="4096" width="9.28515625" style="83"/>
    <col min="4097" max="4097" width="42.42578125" style="83" customWidth="1"/>
    <col min="4098" max="4098" width="46.42578125" style="83" customWidth="1"/>
    <col min="4099" max="4099" width="10.28515625" style="83" customWidth="1"/>
    <col min="4100" max="4100" width="8.7109375" style="83" customWidth="1"/>
    <col min="4101" max="4101" width="9.28515625" style="83" customWidth="1"/>
    <col min="4102" max="4106" width="16" style="83" customWidth="1"/>
    <col min="4107" max="4352" width="9.28515625" style="83"/>
    <col min="4353" max="4353" width="42.42578125" style="83" customWidth="1"/>
    <col min="4354" max="4354" width="46.42578125" style="83" customWidth="1"/>
    <col min="4355" max="4355" width="10.28515625" style="83" customWidth="1"/>
    <col min="4356" max="4356" width="8.7109375" style="83" customWidth="1"/>
    <col min="4357" max="4357" width="9.28515625" style="83" customWidth="1"/>
    <col min="4358" max="4362" width="16" style="83" customWidth="1"/>
    <col min="4363" max="4608" width="9.28515625" style="83"/>
    <col min="4609" max="4609" width="42.42578125" style="83" customWidth="1"/>
    <col min="4610" max="4610" width="46.42578125" style="83" customWidth="1"/>
    <col min="4611" max="4611" width="10.28515625" style="83" customWidth="1"/>
    <col min="4612" max="4612" width="8.7109375" style="83" customWidth="1"/>
    <col min="4613" max="4613" width="9.28515625" style="83" customWidth="1"/>
    <col min="4614" max="4618" width="16" style="83" customWidth="1"/>
    <col min="4619" max="4864" width="9.28515625" style="83"/>
    <col min="4865" max="4865" width="42.42578125" style="83" customWidth="1"/>
    <col min="4866" max="4866" width="46.42578125" style="83" customWidth="1"/>
    <col min="4867" max="4867" width="10.28515625" style="83" customWidth="1"/>
    <col min="4868" max="4868" width="8.7109375" style="83" customWidth="1"/>
    <col min="4869" max="4869" width="9.28515625" style="83" customWidth="1"/>
    <col min="4870" max="4874" width="16" style="83" customWidth="1"/>
    <col min="4875" max="5120" width="9.28515625" style="83"/>
    <col min="5121" max="5121" width="42.42578125" style="83" customWidth="1"/>
    <col min="5122" max="5122" width="46.42578125" style="83" customWidth="1"/>
    <col min="5123" max="5123" width="10.28515625" style="83" customWidth="1"/>
    <col min="5124" max="5124" width="8.7109375" style="83" customWidth="1"/>
    <col min="5125" max="5125" width="9.28515625" style="83" customWidth="1"/>
    <col min="5126" max="5130" width="16" style="83" customWidth="1"/>
    <col min="5131" max="5376" width="9.28515625" style="83"/>
    <col min="5377" max="5377" width="42.42578125" style="83" customWidth="1"/>
    <col min="5378" max="5378" width="46.42578125" style="83" customWidth="1"/>
    <col min="5379" max="5379" width="10.28515625" style="83" customWidth="1"/>
    <col min="5380" max="5380" width="8.7109375" style="83" customWidth="1"/>
    <col min="5381" max="5381" width="9.28515625" style="83" customWidth="1"/>
    <col min="5382" max="5386" width="16" style="83" customWidth="1"/>
    <col min="5387" max="5632" width="9.28515625" style="83"/>
    <col min="5633" max="5633" width="42.42578125" style="83" customWidth="1"/>
    <col min="5634" max="5634" width="46.42578125" style="83" customWidth="1"/>
    <col min="5635" max="5635" width="10.28515625" style="83" customWidth="1"/>
    <col min="5636" max="5636" width="8.7109375" style="83" customWidth="1"/>
    <col min="5637" max="5637" width="9.28515625" style="83" customWidth="1"/>
    <col min="5638" max="5642" width="16" style="83" customWidth="1"/>
    <col min="5643" max="5888" width="9.28515625" style="83"/>
    <col min="5889" max="5889" width="42.42578125" style="83" customWidth="1"/>
    <col min="5890" max="5890" width="46.42578125" style="83" customWidth="1"/>
    <col min="5891" max="5891" width="10.28515625" style="83" customWidth="1"/>
    <col min="5892" max="5892" width="8.7109375" style="83" customWidth="1"/>
    <col min="5893" max="5893" width="9.28515625" style="83" customWidth="1"/>
    <col min="5894" max="5898" width="16" style="83" customWidth="1"/>
    <col min="5899" max="6144" width="9.28515625" style="83"/>
    <col min="6145" max="6145" width="42.42578125" style="83" customWidth="1"/>
    <col min="6146" max="6146" width="46.42578125" style="83" customWidth="1"/>
    <col min="6147" max="6147" width="10.28515625" style="83" customWidth="1"/>
    <col min="6148" max="6148" width="8.7109375" style="83" customWidth="1"/>
    <col min="6149" max="6149" width="9.28515625" style="83" customWidth="1"/>
    <col min="6150" max="6154" width="16" style="83" customWidth="1"/>
    <col min="6155" max="6400" width="9.28515625" style="83"/>
    <col min="6401" max="6401" width="42.42578125" style="83" customWidth="1"/>
    <col min="6402" max="6402" width="46.42578125" style="83" customWidth="1"/>
    <col min="6403" max="6403" width="10.28515625" style="83" customWidth="1"/>
    <col min="6404" max="6404" width="8.7109375" style="83" customWidth="1"/>
    <col min="6405" max="6405" width="9.28515625" style="83" customWidth="1"/>
    <col min="6406" max="6410" width="16" style="83" customWidth="1"/>
    <col min="6411" max="6656" width="9.28515625" style="83"/>
    <col min="6657" max="6657" width="42.42578125" style="83" customWidth="1"/>
    <col min="6658" max="6658" width="46.42578125" style="83" customWidth="1"/>
    <col min="6659" max="6659" width="10.28515625" style="83" customWidth="1"/>
    <col min="6660" max="6660" width="8.7109375" style="83" customWidth="1"/>
    <col min="6661" max="6661" width="9.28515625" style="83" customWidth="1"/>
    <col min="6662" max="6666" width="16" style="83" customWidth="1"/>
    <col min="6667" max="6912" width="9.28515625" style="83"/>
    <col min="6913" max="6913" width="42.42578125" style="83" customWidth="1"/>
    <col min="6914" max="6914" width="46.42578125" style="83" customWidth="1"/>
    <col min="6915" max="6915" width="10.28515625" style="83" customWidth="1"/>
    <col min="6916" max="6916" width="8.7109375" style="83" customWidth="1"/>
    <col min="6917" max="6917" width="9.28515625" style="83" customWidth="1"/>
    <col min="6918" max="6922" width="16" style="83" customWidth="1"/>
    <col min="6923" max="7168" width="9.28515625" style="83"/>
    <col min="7169" max="7169" width="42.42578125" style="83" customWidth="1"/>
    <col min="7170" max="7170" width="46.42578125" style="83" customWidth="1"/>
    <col min="7171" max="7171" width="10.28515625" style="83" customWidth="1"/>
    <col min="7172" max="7172" width="8.7109375" style="83" customWidth="1"/>
    <col min="7173" max="7173" width="9.28515625" style="83" customWidth="1"/>
    <col min="7174" max="7178" width="16" style="83" customWidth="1"/>
    <col min="7179" max="7424" width="9.28515625" style="83"/>
    <col min="7425" max="7425" width="42.42578125" style="83" customWidth="1"/>
    <col min="7426" max="7426" width="46.42578125" style="83" customWidth="1"/>
    <col min="7427" max="7427" width="10.28515625" style="83" customWidth="1"/>
    <col min="7428" max="7428" width="8.7109375" style="83" customWidth="1"/>
    <col min="7429" max="7429" width="9.28515625" style="83" customWidth="1"/>
    <col min="7430" max="7434" width="16" style="83" customWidth="1"/>
    <col min="7435" max="7680" width="9.28515625" style="83"/>
    <col min="7681" max="7681" width="42.42578125" style="83" customWidth="1"/>
    <col min="7682" max="7682" width="46.42578125" style="83" customWidth="1"/>
    <col min="7683" max="7683" width="10.28515625" style="83" customWidth="1"/>
    <col min="7684" max="7684" width="8.7109375" style="83" customWidth="1"/>
    <col min="7685" max="7685" width="9.28515625" style="83" customWidth="1"/>
    <col min="7686" max="7690" width="16" style="83" customWidth="1"/>
    <col min="7691" max="7936" width="9.28515625" style="83"/>
    <col min="7937" max="7937" width="42.42578125" style="83" customWidth="1"/>
    <col min="7938" max="7938" width="46.42578125" style="83" customWidth="1"/>
    <col min="7939" max="7939" width="10.28515625" style="83" customWidth="1"/>
    <col min="7940" max="7940" width="8.7109375" style="83" customWidth="1"/>
    <col min="7941" max="7941" width="9.28515625" style="83" customWidth="1"/>
    <col min="7942" max="7946" width="16" style="83" customWidth="1"/>
    <col min="7947" max="8192" width="9.28515625" style="83"/>
    <col min="8193" max="8193" width="42.42578125" style="83" customWidth="1"/>
    <col min="8194" max="8194" width="46.42578125" style="83" customWidth="1"/>
    <col min="8195" max="8195" width="10.28515625" style="83" customWidth="1"/>
    <col min="8196" max="8196" width="8.7109375" style="83" customWidth="1"/>
    <col min="8197" max="8197" width="9.28515625" style="83" customWidth="1"/>
    <col min="8198" max="8202" width="16" style="83" customWidth="1"/>
    <col min="8203" max="8448" width="9.28515625" style="83"/>
    <col min="8449" max="8449" width="42.42578125" style="83" customWidth="1"/>
    <col min="8450" max="8450" width="46.42578125" style="83" customWidth="1"/>
    <col min="8451" max="8451" width="10.28515625" style="83" customWidth="1"/>
    <col min="8452" max="8452" width="8.7109375" style="83" customWidth="1"/>
    <col min="8453" max="8453" width="9.28515625" style="83" customWidth="1"/>
    <col min="8454" max="8458" width="16" style="83" customWidth="1"/>
    <col min="8459" max="8704" width="9.28515625" style="83"/>
    <col min="8705" max="8705" width="42.42578125" style="83" customWidth="1"/>
    <col min="8706" max="8706" width="46.42578125" style="83" customWidth="1"/>
    <col min="8707" max="8707" width="10.28515625" style="83" customWidth="1"/>
    <col min="8708" max="8708" width="8.7109375" style="83" customWidth="1"/>
    <col min="8709" max="8709" width="9.28515625" style="83" customWidth="1"/>
    <col min="8710" max="8714" width="16" style="83" customWidth="1"/>
    <col min="8715" max="8960" width="9.28515625" style="83"/>
    <col min="8961" max="8961" width="42.42578125" style="83" customWidth="1"/>
    <col min="8962" max="8962" width="46.42578125" style="83" customWidth="1"/>
    <col min="8963" max="8963" width="10.28515625" style="83" customWidth="1"/>
    <col min="8964" max="8964" width="8.7109375" style="83" customWidth="1"/>
    <col min="8965" max="8965" width="9.28515625" style="83" customWidth="1"/>
    <col min="8966" max="8970" width="16" style="83" customWidth="1"/>
    <col min="8971" max="9216" width="9.28515625" style="83"/>
    <col min="9217" max="9217" width="42.42578125" style="83" customWidth="1"/>
    <col min="9218" max="9218" width="46.42578125" style="83" customWidth="1"/>
    <col min="9219" max="9219" width="10.28515625" style="83" customWidth="1"/>
    <col min="9220" max="9220" width="8.7109375" style="83" customWidth="1"/>
    <col min="9221" max="9221" width="9.28515625" style="83" customWidth="1"/>
    <col min="9222" max="9226" width="16" style="83" customWidth="1"/>
    <col min="9227" max="9472" width="9.28515625" style="83"/>
    <col min="9473" max="9473" width="42.42578125" style="83" customWidth="1"/>
    <col min="9474" max="9474" width="46.42578125" style="83" customWidth="1"/>
    <col min="9475" max="9475" width="10.28515625" style="83" customWidth="1"/>
    <col min="9476" max="9476" width="8.7109375" style="83" customWidth="1"/>
    <col min="9477" max="9477" width="9.28515625" style="83" customWidth="1"/>
    <col min="9478" max="9482" width="16" style="83" customWidth="1"/>
    <col min="9483" max="9728" width="9.28515625" style="83"/>
    <col min="9729" max="9729" width="42.42578125" style="83" customWidth="1"/>
    <col min="9730" max="9730" width="46.42578125" style="83" customWidth="1"/>
    <col min="9731" max="9731" width="10.28515625" style="83" customWidth="1"/>
    <col min="9732" max="9732" width="8.7109375" style="83" customWidth="1"/>
    <col min="9733" max="9733" width="9.28515625" style="83" customWidth="1"/>
    <col min="9734" max="9738" width="16" style="83" customWidth="1"/>
    <col min="9739" max="9984" width="9.28515625" style="83"/>
    <col min="9985" max="9985" width="42.42578125" style="83" customWidth="1"/>
    <col min="9986" max="9986" width="46.42578125" style="83" customWidth="1"/>
    <col min="9987" max="9987" width="10.28515625" style="83" customWidth="1"/>
    <col min="9988" max="9988" width="8.7109375" style="83" customWidth="1"/>
    <col min="9989" max="9989" width="9.28515625" style="83" customWidth="1"/>
    <col min="9990" max="9994" width="16" style="83" customWidth="1"/>
    <col min="9995" max="10240" width="9.28515625" style="83"/>
    <col min="10241" max="10241" width="42.42578125" style="83" customWidth="1"/>
    <col min="10242" max="10242" width="46.42578125" style="83" customWidth="1"/>
    <col min="10243" max="10243" width="10.28515625" style="83" customWidth="1"/>
    <col min="10244" max="10244" width="8.7109375" style="83" customWidth="1"/>
    <col min="10245" max="10245" width="9.28515625" style="83" customWidth="1"/>
    <col min="10246" max="10250" width="16" style="83" customWidth="1"/>
    <col min="10251" max="10496" width="9.28515625" style="83"/>
    <col min="10497" max="10497" width="42.42578125" style="83" customWidth="1"/>
    <col min="10498" max="10498" width="46.42578125" style="83" customWidth="1"/>
    <col min="10499" max="10499" width="10.28515625" style="83" customWidth="1"/>
    <col min="10500" max="10500" width="8.7109375" style="83" customWidth="1"/>
    <col min="10501" max="10501" width="9.28515625" style="83" customWidth="1"/>
    <col min="10502" max="10506" width="16" style="83" customWidth="1"/>
    <col min="10507" max="10752" width="9.28515625" style="83"/>
    <col min="10753" max="10753" width="42.42578125" style="83" customWidth="1"/>
    <col min="10754" max="10754" width="46.42578125" style="83" customWidth="1"/>
    <col min="10755" max="10755" width="10.28515625" style="83" customWidth="1"/>
    <col min="10756" max="10756" width="8.7109375" style="83" customWidth="1"/>
    <col min="10757" max="10757" width="9.28515625" style="83" customWidth="1"/>
    <col min="10758" max="10762" width="16" style="83" customWidth="1"/>
    <col min="10763" max="11008" width="9.28515625" style="83"/>
    <col min="11009" max="11009" width="42.42578125" style="83" customWidth="1"/>
    <col min="11010" max="11010" width="46.42578125" style="83" customWidth="1"/>
    <col min="11011" max="11011" width="10.28515625" style="83" customWidth="1"/>
    <col min="11012" max="11012" width="8.7109375" style="83" customWidth="1"/>
    <col min="11013" max="11013" width="9.28515625" style="83" customWidth="1"/>
    <col min="11014" max="11018" width="16" style="83" customWidth="1"/>
    <col min="11019" max="11264" width="9.28515625" style="83"/>
    <col min="11265" max="11265" width="42.42578125" style="83" customWidth="1"/>
    <col min="11266" max="11266" width="46.42578125" style="83" customWidth="1"/>
    <col min="11267" max="11267" width="10.28515625" style="83" customWidth="1"/>
    <col min="11268" max="11268" width="8.7109375" style="83" customWidth="1"/>
    <col min="11269" max="11269" width="9.28515625" style="83" customWidth="1"/>
    <col min="11270" max="11274" width="16" style="83" customWidth="1"/>
    <col min="11275" max="11520" width="9.28515625" style="83"/>
    <col min="11521" max="11521" width="42.42578125" style="83" customWidth="1"/>
    <col min="11522" max="11522" width="46.42578125" style="83" customWidth="1"/>
    <col min="11523" max="11523" width="10.28515625" style="83" customWidth="1"/>
    <col min="11524" max="11524" width="8.7109375" style="83" customWidth="1"/>
    <col min="11525" max="11525" width="9.28515625" style="83" customWidth="1"/>
    <col min="11526" max="11530" width="16" style="83" customWidth="1"/>
    <col min="11531" max="11776" width="9.28515625" style="83"/>
    <col min="11777" max="11777" width="42.42578125" style="83" customWidth="1"/>
    <col min="11778" max="11778" width="46.42578125" style="83" customWidth="1"/>
    <col min="11779" max="11779" width="10.28515625" style="83" customWidth="1"/>
    <col min="11780" max="11780" width="8.7109375" style="83" customWidth="1"/>
    <col min="11781" max="11781" width="9.28515625" style="83" customWidth="1"/>
    <col min="11782" max="11786" width="16" style="83" customWidth="1"/>
    <col min="11787" max="12032" width="9.28515625" style="83"/>
    <col min="12033" max="12033" width="42.42578125" style="83" customWidth="1"/>
    <col min="12034" max="12034" width="46.42578125" style="83" customWidth="1"/>
    <col min="12035" max="12035" width="10.28515625" style="83" customWidth="1"/>
    <col min="12036" max="12036" width="8.7109375" style="83" customWidth="1"/>
    <col min="12037" max="12037" width="9.28515625" style="83" customWidth="1"/>
    <col min="12038" max="12042" width="16" style="83" customWidth="1"/>
    <col min="12043" max="12288" width="9.28515625" style="83"/>
    <col min="12289" max="12289" width="42.42578125" style="83" customWidth="1"/>
    <col min="12290" max="12290" width="46.42578125" style="83" customWidth="1"/>
    <col min="12291" max="12291" width="10.28515625" style="83" customWidth="1"/>
    <col min="12292" max="12292" width="8.7109375" style="83" customWidth="1"/>
    <col min="12293" max="12293" width="9.28515625" style="83" customWidth="1"/>
    <col min="12294" max="12298" width="16" style="83" customWidth="1"/>
    <col min="12299" max="12544" width="9.28515625" style="83"/>
    <col min="12545" max="12545" width="42.42578125" style="83" customWidth="1"/>
    <col min="12546" max="12546" width="46.42578125" style="83" customWidth="1"/>
    <col min="12547" max="12547" width="10.28515625" style="83" customWidth="1"/>
    <col min="12548" max="12548" width="8.7109375" style="83" customWidth="1"/>
    <col min="12549" max="12549" width="9.28515625" style="83" customWidth="1"/>
    <col min="12550" max="12554" width="16" style="83" customWidth="1"/>
    <col min="12555" max="12800" width="9.28515625" style="83"/>
    <col min="12801" max="12801" width="42.42578125" style="83" customWidth="1"/>
    <col min="12802" max="12802" width="46.42578125" style="83" customWidth="1"/>
    <col min="12803" max="12803" width="10.28515625" style="83" customWidth="1"/>
    <col min="12804" max="12804" width="8.7109375" style="83" customWidth="1"/>
    <col min="12805" max="12805" width="9.28515625" style="83" customWidth="1"/>
    <col min="12806" max="12810" width="16" style="83" customWidth="1"/>
    <col min="12811" max="13056" width="9.28515625" style="83"/>
    <col min="13057" max="13057" width="42.42578125" style="83" customWidth="1"/>
    <col min="13058" max="13058" width="46.42578125" style="83" customWidth="1"/>
    <col min="13059" max="13059" width="10.28515625" style="83" customWidth="1"/>
    <col min="13060" max="13060" width="8.7109375" style="83" customWidth="1"/>
    <col min="13061" max="13061" width="9.28515625" style="83" customWidth="1"/>
    <col min="13062" max="13066" width="16" style="83" customWidth="1"/>
    <col min="13067" max="13312" width="9.28515625" style="83"/>
    <col min="13313" max="13313" width="42.42578125" style="83" customWidth="1"/>
    <col min="13314" max="13314" width="46.42578125" style="83" customWidth="1"/>
    <col min="13315" max="13315" width="10.28515625" style="83" customWidth="1"/>
    <col min="13316" max="13316" width="8.7109375" style="83" customWidth="1"/>
    <col min="13317" max="13317" width="9.28515625" style="83" customWidth="1"/>
    <col min="13318" max="13322" width="16" style="83" customWidth="1"/>
    <col min="13323" max="13568" width="9.28515625" style="83"/>
    <col min="13569" max="13569" width="42.42578125" style="83" customWidth="1"/>
    <col min="13570" max="13570" width="46.42578125" style="83" customWidth="1"/>
    <col min="13571" max="13571" width="10.28515625" style="83" customWidth="1"/>
    <col min="13572" max="13572" width="8.7109375" style="83" customWidth="1"/>
    <col min="13573" max="13573" width="9.28515625" style="83" customWidth="1"/>
    <col min="13574" max="13578" width="16" style="83" customWidth="1"/>
    <col min="13579" max="13824" width="9.28515625" style="83"/>
    <col min="13825" max="13825" width="42.42578125" style="83" customWidth="1"/>
    <col min="13826" max="13826" width="46.42578125" style="83" customWidth="1"/>
    <col min="13827" max="13827" width="10.28515625" style="83" customWidth="1"/>
    <col min="13828" max="13828" width="8.7109375" style="83" customWidth="1"/>
    <col min="13829" max="13829" width="9.28515625" style="83" customWidth="1"/>
    <col min="13830" max="13834" width="16" style="83" customWidth="1"/>
    <col min="13835" max="14080" width="9.28515625" style="83"/>
    <col min="14081" max="14081" width="42.42578125" style="83" customWidth="1"/>
    <col min="14082" max="14082" width="46.42578125" style="83" customWidth="1"/>
    <col min="14083" max="14083" width="10.28515625" style="83" customWidth="1"/>
    <col min="14084" max="14084" width="8.7109375" style="83" customWidth="1"/>
    <col min="14085" max="14085" width="9.28515625" style="83" customWidth="1"/>
    <col min="14086" max="14090" width="16" style="83" customWidth="1"/>
    <col min="14091" max="14336" width="9.28515625" style="83"/>
    <col min="14337" max="14337" width="42.42578125" style="83" customWidth="1"/>
    <col min="14338" max="14338" width="46.42578125" style="83" customWidth="1"/>
    <col min="14339" max="14339" width="10.28515625" style="83" customWidth="1"/>
    <col min="14340" max="14340" width="8.7109375" style="83" customWidth="1"/>
    <col min="14341" max="14341" width="9.28515625" style="83" customWidth="1"/>
    <col min="14342" max="14346" width="16" style="83" customWidth="1"/>
    <col min="14347" max="14592" width="9.28515625" style="83"/>
    <col min="14593" max="14593" width="42.42578125" style="83" customWidth="1"/>
    <col min="14594" max="14594" width="46.42578125" style="83" customWidth="1"/>
    <col min="14595" max="14595" width="10.28515625" style="83" customWidth="1"/>
    <col min="14596" max="14596" width="8.7109375" style="83" customWidth="1"/>
    <col min="14597" max="14597" width="9.28515625" style="83" customWidth="1"/>
    <col min="14598" max="14602" width="16" style="83" customWidth="1"/>
    <col min="14603" max="14848" width="9.28515625" style="83"/>
    <col min="14849" max="14849" width="42.42578125" style="83" customWidth="1"/>
    <col min="14850" max="14850" width="46.42578125" style="83" customWidth="1"/>
    <col min="14851" max="14851" width="10.28515625" style="83" customWidth="1"/>
    <col min="14852" max="14852" width="8.7109375" style="83" customWidth="1"/>
    <col min="14853" max="14853" width="9.28515625" style="83" customWidth="1"/>
    <col min="14854" max="14858" width="16" style="83" customWidth="1"/>
    <col min="14859" max="15104" width="9.28515625" style="83"/>
    <col min="15105" max="15105" width="42.42578125" style="83" customWidth="1"/>
    <col min="15106" max="15106" width="46.42578125" style="83" customWidth="1"/>
    <col min="15107" max="15107" width="10.28515625" style="83" customWidth="1"/>
    <col min="15108" max="15108" width="8.7109375" style="83" customWidth="1"/>
    <col min="15109" max="15109" width="9.28515625" style="83" customWidth="1"/>
    <col min="15110" max="15114" width="16" style="83" customWidth="1"/>
    <col min="15115" max="15360" width="9.28515625" style="83"/>
    <col min="15361" max="15361" width="42.42578125" style="83" customWidth="1"/>
    <col min="15362" max="15362" width="46.42578125" style="83" customWidth="1"/>
    <col min="15363" max="15363" width="10.28515625" style="83" customWidth="1"/>
    <col min="15364" max="15364" width="8.7109375" style="83" customWidth="1"/>
    <col min="15365" max="15365" width="9.28515625" style="83" customWidth="1"/>
    <col min="15366" max="15370" width="16" style="83" customWidth="1"/>
    <col min="15371" max="15616" width="9.28515625" style="83"/>
    <col min="15617" max="15617" width="42.42578125" style="83" customWidth="1"/>
    <col min="15618" max="15618" width="46.42578125" style="83" customWidth="1"/>
    <col min="15619" max="15619" width="10.28515625" style="83" customWidth="1"/>
    <col min="15620" max="15620" width="8.7109375" style="83" customWidth="1"/>
    <col min="15621" max="15621" width="9.28515625" style="83" customWidth="1"/>
    <col min="15622" max="15626" width="16" style="83" customWidth="1"/>
    <col min="15627" max="15872" width="9.28515625" style="83"/>
    <col min="15873" max="15873" width="42.42578125" style="83" customWidth="1"/>
    <col min="15874" max="15874" width="46.42578125" style="83" customWidth="1"/>
    <col min="15875" max="15875" width="10.28515625" style="83" customWidth="1"/>
    <col min="15876" max="15876" width="8.7109375" style="83" customWidth="1"/>
    <col min="15877" max="15877" width="9.28515625" style="83" customWidth="1"/>
    <col min="15878" max="15882" width="16" style="83" customWidth="1"/>
    <col min="15883" max="16128" width="9.28515625" style="83"/>
    <col min="16129" max="16129" width="42.42578125" style="83" customWidth="1"/>
    <col min="16130" max="16130" width="46.42578125" style="83" customWidth="1"/>
    <col min="16131" max="16131" width="10.28515625" style="83" customWidth="1"/>
    <col min="16132" max="16132" width="8.7109375" style="83" customWidth="1"/>
    <col min="16133" max="16133" width="9.28515625" style="83" customWidth="1"/>
    <col min="16134" max="16138" width="16" style="83" customWidth="1"/>
    <col min="16139" max="16384" width="9.28515625" style="83"/>
  </cols>
  <sheetData>
    <row r="1" spans="1:10" s="67" customFormat="1" ht="21.75" customHeight="1" x14ac:dyDescent="0.25">
      <c r="A1" s="595" t="str">
        <f>'Elenco P.I.'!B2</f>
        <v>Comune di VILLAURBANA</v>
      </c>
      <c r="B1" s="596"/>
      <c r="C1" s="596"/>
      <c r="D1" s="596"/>
      <c r="E1" s="596"/>
      <c r="F1" s="596"/>
      <c r="G1" s="596"/>
      <c r="H1" s="596"/>
      <c r="I1" s="596"/>
      <c r="J1" s="597"/>
    </row>
    <row r="2" spans="1:10" s="67" customFormat="1" ht="19.5" customHeight="1" x14ac:dyDescent="0.25">
      <c r="A2" s="68" t="s">
        <v>0</v>
      </c>
      <c r="B2" s="69" t="str">
        <f>'Elenco P.I.'!B7</f>
        <v>Area: TECNICA E DI VIGILANZA</v>
      </c>
      <c r="C2" s="70"/>
      <c r="D2" s="70"/>
      <c r="E2" s="70"/>
      <c r="F2" s="71" t="s">
        <v>225</v>
      </c>
      <c r="G2" s="71" t="s">
        <v>226</v>
      </c>
      <c r="H2" s="70"/>
      <c r="I2" s="71" t="s">
        <v>227</v>
      </c>
      <c r="J2" s="72"/>
    </row>
    <row r="3" spans="1:10" s="67" customFormat="1" ht="19.5" customHeight="1" x14ac:dyDescent="0.25">
      <c r="A3" s="68" t="s">
        <v>228</v>
      </c>
      <c r="B3" s="73"/>
      <c r="C3" s="70"/>
      <c r="D3" s="70"/>
      <c r="E3" s="70"/>
      <c r="F3" s="74"/>
      <c r="G3" s="74"/>
      <c r="H3" s="70"/>
      <c r="I3" s="75">
        <v>2020</v>
      </c>
      <c r="J3" s="72"/>
    </row>
    <row r="4" spans="1:10" s="67" customFormat="1" ht="19.5" customHeight="1" x14ac:dyDescent="0.25">
      <c r="A4" s="68" t="s">
        <v>229</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98" t="s">
        <v>230</v>
      </c>
      <c r="B6" s="598"/>
      <c r="C6" s="598"/>
      <c r="D6" s="598"/>
      <c r="E6" s="598"/>
      <c r="F6" s="600" t="s">
        <v>231</v>
      </c>
      <c r="G6" s="600"/>
      <c r="H6" s="600"/>
      <c r="I6" s="600"/>
      <c r="J6" s="600"/>
    </row>
    <row r="7" spans="1:10" ht="15.75" customHeight="1" x14ac:dyDescent="0.25">
      <c r="A7" s="599"/>
      <c r="B7" s="599"/>
      <c r="C7" s="599"/>
      <c r="D7" s="599"/>
      <c r="E7" s="599"/>
      <c r="F7" s="273">
        <v>1</v>
      </c>
      <c r="G7" s="273">
        <v>2</v>
      </c>
      <c r="H7" s="273">
        <v>3</v>
      </c>
      <c r="I7" s="273">
        <v>4</v>
      </c>
      <c r="J7" s="273">
        <v>5</v>
      </c>
    </row>
    <row r="8" spans="1:10" ht="15.75" customHeight="1" x14ac:dyDescent="0.25">
      <c r="A8" s="599"/>
      <c r="B8" s="599"/>
      <c r="C8" s="599"/>
      <c r="D8" s="599"/>
      <c r="E8" s="599"/>
      <c r="F8" s="85" t="s">
        <v>232</v>
      </c>
      <c r="G8" s="85" t="s">
        <v>233</v>
      </c>
      <c r="H8" s="86" t="s">
        <v>234</v>
      </c>
      <c r="I8" s="86" t="s">
        <v>235</v>
      </c>
      <c r="J8" s="86" t="s">
        <v>236</v>
      </c>
    </row>
    <row r="9" spans="1:10" ht="4.5" customHeight="1" x14ac:dyDescent="0.25">
      <c r="A9" s="601"/>
      <c r="B9" s="601"/>
      <c r="C9" s="601"/>
      <c r="D9" s="601"/>
      <c r="E9" s="601"/>
      <c r="F9" s="601"/>
      <c r="G9" s="601"/>
      <c r="H9" s="601"/>
      <c r="I9" s="601"/>
      <c r="J9" s="601"/>
    </row>
    <row r="10" spans="1:10" ht="32.25" customHeight="1" x14ac:dyDescent="0.25">
      <c r="A10" s="87" t="s">
        <v>237</v>
      </c>
      <c r="B10" s="87" t="s">
        <v>238</v>
      </c>
      <c r="C10" s="88" t="s">
        <v>239</v>
      </c>
      <c r="D10" s="88" t="s">
        <v>240</v>
      </c>
      <c r="E10" s="88" t="s">
        <v>241</v>
      </c>
      <c r="F10" s="88" t="s">
        <v>242</v>
      </c>
      <c r="G10" s="88" t="s">
        <v>57</v>
      </c>
      <c r="H10" s="88" t="s">
        <v>243</v>
      </c>
      <c r="I10" s="88" t="s">
        <v>244</v>
      </c>
      <c r="J10" s="88" t="s">
        <v>245</v>
      </c>
    </row>
    <row r="11" spans="1:10" ht="57.75" customHeight="1" x14ac:dyDescent="0.25">
      <c r="A11" s="89" t="str">
        <f>'Resp. 1'!B16</f>
        <v>Assicurare un'efficace acquisizione, gestione e programmazione delle risorse finanziarie dell'ente al fine di garantire la qualità dei servizi svolti e il rispetto dei piani e dei programmi della politica</v>
      </c>
      <c r="B11" s="90"/>
      <c r="C11" s="91"/>
      <c r="D11" s="92">
        <f t="shared" ref="D11:D20" si="0">E11/100</f>
        <v>0</v>
      </c>
      <c r="E11" s="93"/>
      <c r="F11" s="94" t="str">
        <f>IF(E11&lt;=20,"X","")</f>
        <v>X</v>
      </c>
      <c r="G11" s="94" t="str">
        <f>IF(AND(E11&gt;20,E11&lt;=50),"X","")</f>
        <v/>
      </c>
      <c r="H11" s="94" t="str">
        <f>IF(AND(E11&gt;50,E11&lt;=70),"X","")</f>
        <v/>
      </c>
      <c r="I11" s="94" t="str">
        <f>IF(AND(E11&gt;70,E11&lt;=90),"X","")</f>
        <v/>
      </c>
      <c r="J11" s="94" t="str">
        <f>IF(AND(E11&gt;90,E11&lt;=100),"X","")</f>
        <v/>
      </c>
    </row>
    <row r="12" spans="1:10" ht="105" customHeight="1" x14ac:dyDescent="0.25">
      <c r="A12" s="89" t="e">
        <f>'Resp. 1'!#REF!</f>
        <v>#REF!</v>
      </c>
      <c r="B12" s="96"/>
      <c r="C12" s="91"/>
      <c r="D12" s="92">
        <f t="shared" si="0"/>
        <v>0</v>
      </c>
      <c r="E12" s="93"/>
      <c r="F12" s="94" t="str">
        <f t="shared" ref="F12:F20" si="1">IF(E12&lt;=20,"X","")</f>
        <v>X</v>
      </c>
      <c r="G12" s="94" t="str">
        <f t="shared" ref="G12:G20" si="2">IF(AND(E12&gt;20,E12&lt;=50),"X","")</f>
        <v/>
      </c>
      <c r="H12" s="94" t="str">
        <f t="shared" ref="H12:H20" si="3">IF(AND(E12&gt;50,E12&lt;=70),"X","")</f>
        <v/>
      </c>
      <c r="I12" s="94" t="str">
        <f t="shared" ref="I12:I20" si="4">IF(AND(E12&gt;70,E12&lt;=90),"X","")</f>
        <v/>
      </c>
      <c r="J12" s="94" t="str">
        <f t="shared" ref="J12:J20" si="5">IF(AND(E12&gt;90,E12&lt;=100),"X","")</f>
        <v/>
      </c>
    </row>
    <row r="13" spans="1:10" ht="102.75" customHeight="1" x14ac:dyDescent="0.25">
      <c r="A13" s="89" t="e">
        <f>'Resp. 1'!#REF!</f>
        <v>#REF!</v>
      </c>
      <c r="B13" s="96"/>
      <c r="C13" s="93"/>
      <c r="D13" s="92">
        <f t="shared" si="0"/>
        <v>0</v>
      </c>
      <c r="E13" s="93"/>
      <c r="F13" s="94" t="str">
        <f t="shared" si="1"/>
        <v>X</v>
      </c>
      <c r="G13" s="94" t="str">
        <f t="shared" si="2"/>
        <v/>
      </c>
      <c r="H13" s="94" t="str">
        <f t="shared" si="3"/>
        <v/>
      </c>
      <c r="I13" s="94" t="str">
        <f t="shared" si="4"/>
        <v/>
      </c>
      <c r="J13" s="94" t="str">
        <f t="shared" si="5"/>
        <v/>
      </c>
    </row>
    <row r="14" spans="1:10" ht="57.75" customHeight="1" x14ac:dyDescent="0.25">
      <c r="A14" s="89" t="e">
        <f>'Resp. 1'!#REF!</f>
        <v>#REF!</v>
      </c>
      <c r="B14" s="96"/>
      <c r="C14" s="93"/>
      <c r="D14" s="92">
        <f t="shared" si="0"/>
        <v>0</v>
      </c>
      <c r="E14" s="93"/>
      <c r="F14" s="94" t="str">
        <f t="shared" si="1"/>
        <v>X</v>
      </c>
      <c r="G14" s="94" t="str">
        <f t="shared" si="2"/>
        <v/>
      </c>
      <c r="H14" s="94" t="str">
        <f t="shared" si="3"/>
        <v/>
      </c>
      <c r="I14" s="94" t="str">
        <f t="shared" si="4"/>
        <v/>
      </c>
      <c r="J14" s="94" t="str">
        <f t="shared" si="5"/>
        <v/>
      </c>
    </row>
    <row r="15" spans="1:10" ht="57.75" customHeight="1" x14ac:dyDescent="0.25">
      <c r="A15" s="89" t="str">
        <f>'Resp. 1'!B17</f>
        <v>Attuazione delle misure previste dalla normativa e dal PTPCT dell'ente in materia di trasparenza e anticorruzione</v>
      </c>
      <c r="B15" s="96"/>
      <c r="C15" s="93"/>
      <c r="D15" s="92">
        <f t="shared" si="0"/>
        <v>0</v>
      </c>
      <c r="E15" s="93"/>
      <c r="F15" s="94" t="str">
        <f t="shared" si="1"/>
        <v>X</v>
      </c>
      <c r="G15" s="94" t="str">
        <f t="shared" si="2"/>
        <v/>
      </c>
      <c r="H15" s="94" t="str">
        <f t="shared" si="3"/>
        <v/>
      </c>
      <c r="I15" s="94" t="str">
        <f t="shared" si="4"/>
        <v/>
      </c>
      <c r="J15" s="94" t="str">
        <f t="shared" si="5"/>
        <v/>
      </c>
    </row>
    <row r="16" spans="1:10" ht="57.75" customHeight="1" x14ac:dyDescent="0.25">
      <c r="A16" s="89" t="str">
        <f>'Resp. 1'!B18</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6" s="96"/>
      <c r="C16" s="93"/>
      <c r="D16" s="92">
        <f t="shared" si="0"/>
        <v>0</v>
      </c>
      <c r="E16" s="93"/>
      <c r="F16" s="94" t="str">
        <f t="shared" si="1"/>
        <v>X</v>
      </c>
      <c r="G16" s="94" t="str">
        <f t="shared" si="2"/>
        <v/>
      </c>
      <c r="H16" s="94" t="str">
        <f t="shared" si="3"/>
        <v/>
      </c>
      <c r="I16" s="94" t="str">
        <f t="shared" si="4"/>
        <v/>
      </c>
      <c r="J16" s="94" t="str">
        <f t="shared" si="5"/>
        <v/>
      </c>
    </row>
    <row r="17" spans="1:10" ht="57.75" customHeight="1" x14ac:dyDescent="0.25">
      <c r="A17" s="89" t="e">
        <f>'Resp. 1'!B19</f>
        <v>#REF!</v>
      </c>
      <c r="B17" s="89"/>
      <c r="C17" s="93">
        <v>60</v>
      </c>
      <c r="D17" s="92">
        <f t="shared" si="0"/>
        <v>0</v>
      </c>
      <c r="E17" s="93"/>
      <c r="F17" s="94" t="str">
        <f t="shared" si="1"/>
        <v>X</v>
      </c>
      <c r="G17" s="94" t="str">
        <f t="shared" si="2"/>
        <v/>
      </c>
      <c r="H17" s="94" t="str">
        <f t="shared" si="3"/>
        <v/>
      </c>
      <c r="I17" s="94" t="str">
        <f t="shared" si="4"/>
        <v/>
      </c>
      <c r="J17" s="94" t="str">
        <f t="shared" si="5"/>
        <v/>
      </c>
    </row>
    <row r="18" spans="1:10" ht="26.25" customHeight="1" x14ac:dyDescent="0.25">
      <c r="A18" s="89">
        <f>'Resp. 1'!B20</f>
        <v>0</v>
      </c>
      <c r="B18" s="96"/>
      <c r="C18" s="93"/>
      <c r="D18" s="92">
        <f t="shared" si="0"/>
        <v>0</v>
      </c>
      <c r="E18" s="93"/>
      <c r="F18" s="94" t="str">
        <f t="shared" si="1"/>
        <v>X</v>
      </c>
      <c r="G18" s="94" t="str">
        <f t="shared" si="2"/>
        <v/>
      </c>
      <c r="H18" s="94" t="str">
        <f t="shared" si="3"/>
        <v/>
      </c>
      <c r="I18" s="94" t="str">
        <f t="shared" si="4"/>
        <v/>
      </c>
      <c r="J18" s="94" t="str">
        <f t="shared" si="5"/>
        <v/>
      </c>
    </row>
    <row r="19" spans="1:10" ht="26.25" customHeight="1" x14ac:dyDescent="0.25">
      <c r="A19" s="89">
        <f>'Resp. 1'!B21</f>
        <v>0</v>
      </c>
      <c r="B19" s="96"/>
      <c r="C19" s="93"/>
      <c r="D19" s="92">
        <f t="shared" si="0"/>
        <v>0</v>
      </c>
      <c r="E19" s="93"/>
      <c r="F19" s="94" t="str">
        <f t="shared" si="1"/>
        <v>X</v>
      </c>
      <c r="G19" s="94" t="str">
        <f t="shared" si="2"/>
        <v/>
      </c>
      <c r="H19" s="94" t="str">
        <f t="shared" si="3"/>
        <v/>
      </c>
      <c r="I19" s="94" t="str">
        <f t="shared" si="4"/>
        <v/>
      </c>
      <c r="J19" s="94" t="str">
        <f t="shared" si="5"/>
        <v/>
      </c>
    </row>
    <row r="20" spans="1:10" ht="26.25" customHeight="1" x14ac:dyDescent="0.25">
      <c r="A20" s="89">
        <f>'Resp. 1'!B22</f>
        <v>0</v>
      </c>
      <c r="B20" s="96"/>
      <c r="C20" s="93"/>
      <c r="D20" s="92">
        <f t="shared" si="0"/>
        <v>0</v>
      </c>
      <c r="E20" s="93"/>
      <c r="F20" s="94" t="str">
        <f t="shared" si="1"/>
        <v>X</v>
      </c>
      <c r="G20" s="94" t="str">
        <f t="shared" si="2"/>
        <v/>
      </c>
      <c r="H20" s="94" t="str">
        <f t="shared" si="3"/>
        <v/>
      </c>
      <c r="I20" s="94" t="str">
        <f t="shared" si="4"/>
        <v/>
      </c>
      <c r="J20" s="94" t="str">
        <f t="shared" si="5"/>
        <v/>
      </c>
    </row>
    <row r="21" spans="1:10" x14ac:dyDescent="0.25">
      <c r="A21" s="97" t="s">
        <v>246</v>
      </c>
      <c r="B21" s="98" t="str">
        <f>IF(C21=60,"Pesatura Adeguata","Pesatura Inadeguata")</f>
        <v>Pesatura Adeguata</v>
      </c>
      <c r="C21" s="99">
        <f>SUM(C11:C20)</f>
        <v>60</v>
      </c>
      <c r="D21" s="99"/>
      <c r="E21" s="100">
        <f>SUM(G21:J21)/C21</f>
        <v>0</v>
      </c>
      <c r="F21" s="101"/>
      <c r="G21" s="102">
        <f>IF(G11="x",C11*D11)+IF(G12="x",C12*D12)+IF(G13="x",C13*D13)+IF(G14="x",C14*D14)+IF(G15="x",C15*D15)+IF(G16="x",C16*D16)+IF(G17="x",C17*D17)+IF(G18="x",C18*D18)+IF(G19="x",C19*D19)+IF(G20="x",C20*D20)</f>
        <v>0</v>
      </c>
      <c r="H21" s="102">
        <f>IF(H11="x",C11*D11)+IF(H12="x",C12*D12)+IF(H13="x",C13*D13)+IF(H14="x",C14*D14)+IF(H15="x",C15*D15)+IF(H16="x",C16*D16)+IF(H17="x",C17*D17)+IF(H18="x",C18*D18)+IF(H19="x",C19*D19)+IF(H20="x",C20*D20)</f>
        <v>0</v>
      </c>
      <c r="I21" s="102">
        <f>IF(I11="x",C11*D11)+IF(I12="x",C12*D12)+IF(I13="x",C13*D13)+IF(I14="x",C14*D14)+IF(I15="x",C15*D15)+IF(I16="x",C16*D16)+IF(I17="x",C17*D17)+IF(I18="x",C18*D18)+IF(I19="x",C19*D19)+IF(I20="x",C20*D20)</f>
        <v>0</v>
      </c>
      <c r="J21" s="102">
        <f>IF(J11="x",C11*D11)+IF(J12="x",C12*D12)+IF(J13="x",C13*D13)+IF(J14="x",C14*D14)+IF(J15="x",C15*D15)+IF(J16="x",C16*D16)+IF(J17="x",C17*D17)+IF(J18="x",C18*D18)+IF(J19="x",C19*D19)+IF(J19="x",C19*D19)</f>
        <v>0</v>
      </c>
    </row>
    <row r="22" spans="1:10" ht="3" customHeight="1" x14ac:dyDescent="0.25">
      <c r="A22" s="601"/>
      <c r="B22" s="602"/>
      <c r="C22" s="602"/>
      <c r="D22" s="274"/>
      <c r="E22" s="601"/>
      <c r="F22" s="602"/>
      <c r="G22" s="602"/>
      <c r="H22" s="601"/>
      <c r="I22" s="602"/>
      <c r="J22" s="602"/>
    </row>
    <row r="23" spans="1:10" ht="42" customHeight="1" x14ac:dyDescent="0.25">
      <c r="A23" s="87" t="s">
        <v>247</v>
      </c>
      <c r="B23" s="87" t="s">
        <v>238</v>
      </c>
      <c r="C23" s="88" t="s">
        <v>239</v>
      </c>
      <c r="D23" s="88" t="s">
        <v>240</v>
      </c>
      <c r="E23" s="88" t="s">
        <v>241</v>
      </c>
      <c r="F23" s="88" t="s">
        <v>242</v>
      </c>
      <c r="G23" s="88" t="s">
        <v>57</v>
      </c>
      <c r="H23" s="88" t="s">
        <v>243</v>
      </c>
      <c r="I23" s="88" t="s">
        <v>244</v>
      </c>
      <c r="J23" s="88" t="s">
        <v>245</v>
      </c>
    </row>
    <row r="24" spans="1:10" s="105" customFormat="1" ht="27" customHeight="1" x14ac:dyDescent="0.25">
      <c r="A24" s="96" t="str">
        <f>'Resp. 1'!B33</f>
        <v>Garantire il controllo effettivo da parte della stazione appaltante sull’esecuzione delle prestazioni</v>
      </c>
      <c r="B24" s="95"/>
      <c r="C24" s="104">
        <v>20</v>
      </c>
      <c r="D24" s="92">
        <f>E24/100</f>
        <v>0</v>
      </c>
      <c r="E24" s="93"/>
      <c r="F24" s="94" t="str">
        <f t="shared" ref="F24:F34" si="6">IF(E24&lt;=20,"X","")</f>
        <v>X</v>
      </c>
      <c r="G24" s="94" t="str">
        <f t="shared" ref="G24:G34" si="7">IF(AND(E24&gt;20,E24&lt;=50),"X","")</f>
        <v/>
      </c>
      <c r="H24" s="94" t="str">
        <f t="shared" ref="H24:H34" si="8">IF(AND(E24&gt;50,E24&lt;=70),"X","")</f>
        <v/>
      </c>
      <c r="I24" s="94" t="str">
        <f t="shared" ref="I24:I34" si="9">IF(AND(E24&gt;70,E24&lt;=90),"X","")</f>
        <v/>
      </c>
      <c r="J24" s="94" t="str">
        <f>IF(AND(E24&gt;90,E24&lt;=100),"X","")</f>
        <v/>
      </c>
    </row>
    <row r="25" spans="1:10" s="105" customFormat="1" ht="27" customHeight="1" x14ac:dyDescent="0.25">
      <c r="A25" s="96" t="e">
        <f>'Resp. 1'!#REF!</f>
        <v>#REF!</v>
      </c>
      <c r="B25" s="96"/>
      <c r="C25" s="104"/>
      <c r="D25" s="92">
        <f t="shared" ref="D25:D31" si="10">E25/100</f>
        <v>0</v>
      </c>
      <c r="E25" s="93"/>
      <c r="F25" s="94" t="str">
        <f t="shared" si="6"/>
        <v>X</v>
      </c>
      <c r="G25" s="94" t="str">
        <f t="shared" si="7"/>
        <v/>
      </c>
      <c r="H25" s="94" t="str">
        <f t="shared" si="8"/>
        <v/>
      </c>
      <c r="I25" s="94" t="str">
        <f t="shared" si="9"/>
        <v/>
      </c>
      <c r="J25" s="94" t="str">
        <f t="shared" ref="J25:J31" si="11">IF(AND(E25&gt;90,E25&lt;=100),"X","")</f>
        <v/>
      </c>
    </row>
    <row r="26" spans="1:10" s="105" customFormat="1" ht="27" customHeight="1" x14ac:dyDescent="0.25">
      <c r="A26" s="96" t="str">
        <f>'Resp. 1'!B34</f>
        <v xml:space="preserve"> Pianificare e implementare le azioni necessarie all'introduzione del Lavoro Agile secondo le direttive di cui all'art. 87 del  D.L. n. 18 del 17/3/2020 recante "Misure straordinarie in materia di lavoro agile…" 
</v>
      </c>
      <c r="B26" s="96"/>
      <c r="C26" s="104"/>
      <c r="D26" s="92">
        <f t="shared" si="10"/>
        <v>0</v>
      </c>
      <c r="E26" s="93"/>
      <c r="F26" s="94" t="str">
        <f t="shared" si="6"/>
        <v>X</v>
      </c>
      <c r="G26" s="94" t="str">
        <f t="shared" si="7"/>
        <v/>
      </c>
      <c r="H26" s="94" t="str">
        <f t="shared" si="8"/>
        <v/>
      </c>
      <c r="I26" s="94" t="str">
        <f t="shared" si="9"/>
        <v/>
      </c>
      <c r="J26" s="94" t="str">
        <f t="shared" si="11"/>
        <v/>
      </c>
    </row>
    <row r="27" spans="1:10" s="105" customFormat="1" ht="27" customHeight="1" x14ac:dyDescent="0.25">
      <c r="A27" s="96" t="str">
        <f>'Resp. 1'!B35</f>
        <v>Gestione dell'emergenza sanitaria  a cura del personale della Polizia Locale</v>
      </c>
      <c r="B27" s="96"/>
      <c r="C27" s="104"/>
      <c r="D27" s="92">
        <f t="shared" si="10"/>
        <v>0</v>
      </c>
      <c r="E27" s="93"/>
      <c r="F27" s="94" t="str">
        <f t="shared" si="6"/>
        <v>X</v>
      </c>
      <c r="G27" s="94" t="str">
        <f t="shared" si="7"/>
        <v/>
      </c>
      <c r="H27" s="94" t="str">
        <f t="shared" si="8"/>
        <v/>
      </c>
      <c r="I27" s="94" t="str">
        <f t="shared" si="9"/>
        <v/>
      </c>
      <c r="J27" s="94" t="str">
        <f t="shared" si="11"/>
        <v/>
      </c>
    </row>
    <row r="28" spans="1:10" s="105" customFormat="1" ht="27" customHeight="1" x14ac:dyDescent="0.25">
      <c r="A28" s="96">
        <f>'Resp. 1'!B36</f>
        <v>0</v>
      </c>
      <c r="B28" s="96"/>
      <c r="C28" s="106"/>
      <c r="D28" s="92">
        <f t="shared" si="10"/>
        <v>0</v>
      </c>
      <c r="E28" s="93"/>
      <c r="F28" s="94" t="str">
        <f t="shared" si="6"/>
        <v>X</v>
      </c>
      <c r="G28" s="94" t="str">
        <f t="shared" si="7"/>
        <v/>
      </c>
      <c r="H28" s="94" t="str">
        <f t="shared" si="8"/>
        <v/>
      </c>
      <c r="I28" s="94" t="str">
        <f t="shared" si="9"/>
        <v/>
      </c>
      <c r="J28" s="94" t="str">
        <f t="shared" si="11"/>
        <v/>
      </c>
    </row>
    <row r="29" spans="1:10" s="105" customFormat="1" ht="27" customHeight="1" x14ac:dyDescent="0.25">
      <c r="A29" s="96">
        <f>'Resp. 1'!B37</f>
        <v>0</v>
      </c>
      <c r="B29" s="96"/>
      <c r="C29" s="106"/>
      <c r="D29" s="92">
        <f t="shared" si="10"/>
        <v>0</v>
      </c>
      <c r="E29" s="93"/>
      <c r="F29" s="94" t="str">
        <f t="shared" si="6"/>
        <v>X</v>
      </c>
      <c r="G29" s="94" t="str">
        <f t="shared" si="7"/>
        <v/>
      </c>
      <c r="H29" s="94" t="str">
        <f t="shared" si="8"/>
        <v/>
      </c>
      <c r="I29" s="94" t="str">
        <f t="shared" si="9"/>
        <v/>
      </c>
      <c r="J29" s="94" t="str">
        <f t="shared" si="11"/>
        <v/>
      </c>
    </row>
    <row r="30" spans="1:10" s="105" customFormat="1" ht="27" customHeight="1" x14ac:dyDescent="0.25">
      <c r="A30" s="96">
        <f>'Resp. 1'!B38</f>
        <v>0</v>
      </c>
      <c r="B30" s="96"/>
      <c r="C30" s="106"/>
      <c r="D30" s="92">
        <f t="shared" si="10"/>
        <v>0</v>
      </c>
      <c r="E30" s="93"/>
      <c r="F30" s="94" t="str">
        <f t="shared" si="6"/>
        <v>X</v>
      </c>
      <c r="G30" s="94" t="str">
        <f t="shared" si="7"/>
        <v/>
      </c>
      <c r="H30" s="94" t="str">
        <f t="shared" si="8"/>
        <v/>
      </c>
      <c r="I30" s="94" t="str">
        <f t="shared" si="9"/>
        <v/>
      </c>
      <c r="J30" s="94" t="str">
        <f t="shared" si="11"/>
        <v/>
      </c>
    </row>
    <row r="31" spans="1:10" s="105" customFormat="1" ht="27" customHeight="1" x14ac:dyDescent="0.25">
      <c r="A31" s="96">
        <f>'Resp. 1'!B39</f>
        <v>0</v>
      </c>
      <c r="B31" s="96"/>
      <c r="C31" s="106"/>
      <c r="D31" s="92">
        <f t="shared" si="10"/>
        <v>0</v>
      </c>
      <c r="E31" s="93"/>
      <c r="F31" s="94" t="str">
        <f t="shared" si="6"/>
        <v>X</v>
      </c>
      <c r="G31" s="94" t="str">
        <f t="shared" si="7"/>
        <v/>
      </c>
      <c r="H31" s="94" t="str">
        <f t="shared" si="8"/>
        <v/>
      </c>
      <c r="I31" s="94" t="str">
        <f t="shared" si="9"/>
        <v/>
      </c>
      <c r="J31" s="94" t="str">
        <f t="shared" si="11"/>
        <v/>
      </c>
    </row>
    <row r="32" spans="1:10" ht="42" customHeight="1" x14ac:dyDescent="0.25">
      <c r="A32" s="273" t="s">
        <v>248</v>
      </c>
      <c r="B32" s="273" t="s">
        <v>249</v>
      </c>
      <c r="C32" s="88" t="s">
        <v>239</v>
      </c>
      <c r="D32" s="88" t="s">
        <v>240</v>
      </c>
      <c r="E32" s="88" t="s">
        <v>241</v>
      </c>
      <c r="F32" s="107" t="s">
        <v>250</v>
      </c>
      <c r="G32" s="107" t="s">
        <v>251</v>
      </c>
      <c r="H32" s="107" t="s">
        <v>252</v>
      </c>
      <c r="I32" s="107" t="s">
        <v>253</v>
      </c>
      <c r="J32" s="107" t="s">
        <v>254</v>
      </c>
    </row>
    <row r="33" spans="1:11" s="105" customFormat="1" ht="49.5" customHeight="1" x14ac:dyDescent="0.25">
      <c r="A33" s="96" t="s">
        <v>317</v>
      </c>
      <c r="B33" s="96" t="s">
        <v>318</v>
      </c>
      <c r="C33" s="106">
        <v>20</v>
      </c>
      <c r="D33" s="92">
        <f>E33/100</f>
        <v>0</v>
      </c>
      <c r="E33" s="93"/>
      <c r="F33" s="94" t="str">
        <f t="shared" si="6"/>
        <v>X</v>
      </c>
      <c r="G33" s="94" t="str">
        <f t="shared" si="7"/>
        <v/>
      </c>
      <c r="H33" s="94" t="str">
        <f t="shared" si="8"/>
        <v/>
      </c>
      <c r="I33" s="94" t="str">
        <f t="shared" si="9"/>
        <v/>
      </c>
      <c r="J33" s="94" t="str">
        <f t="shared" ref="J33:J39" si="12">IF(AND(E33&gt;90,E33&lt;=100),"X","")</f>
        <v/>
      </c>
    </row>
    <row r="34" spans="1:11" s="105" customFormat="1" ht="18.75" customHeight="1" x14ac:dyDescent="0.25">
      <c r="A34" s="96"/>
      <c r="B34" s="96"/>
      <c r="C34" s="106"/>
      <c r="D34" s="92">
        <f t="shared" ref="D34:D39" si="13">E34/100</f>
        <v>0</v>
      </c>
      <c r="E34" s="93"/>
      <c r="F34" s="94" t="str">
        <f t="shared" si="6"/>
        <v>X</v>
      </c>
      <c r="G34" s="94" t="str">
        <f t="shared" si="7"/>
        <v/>
      </c>
      <c r="H34" s="94" t="str">
        <f t="shared" si="8"/>
        <v/>
      </c>
      <c r="I34" s="94" t="str">
        <f t="shared" si="9"/>
        <v/>
      </c>
      <c r="J34" s="94" t="str">
        <f t="shared" si="12"/>
        <v/>
      </c>
    </row>
    <row r="35" spans="1:11" s="105" customFormat="1" ht="18.75" customHeight="1" x14ac:dyDescent="0.25">
      <c r="A35" s="96"/>
      <c r="B35" s="96"/>
      <c r="C35" s="106"/>
      <c r="D35" s="92">
        <f t="shared" si="13"/>
        <v>0</v>
      </c>
      <c r="E35" s="93"/>
      <c r="F35" s="94" t="str">
        <f>IF(E35&lt;=20,"X","")</f>
        <v>X</v>
      </c>
      <c r="G35" s="94" t="str">
        <f>IF(AND(E35&gt;20,E35&lt;=50),"X","")</f>
        <v/>
      </c>
      <c r="H35" s="94" t="str">
        <f>IF(AND(E35&gt;50,E35&lt;=70),"X","")</f>
        <v/>
      </c>
      <c r="I35" s="94" t="str">
        <f>IF(AND(E35&gt;70,E35&lt;=90),"X","")</f>
        <v/>
      </c>
      <c r="J35" s="94" t="str">
        <f t="shared" si="12"/>
        <v/>
      </c>
    </row>
    <row r="36" spans="1:11" s="105" customFormat="1" ht="18.75" customHeight="1" x14ac:dyDescent="0.25">
      <c r="A36" s="96"/>
      <c r="B36" s="96"/>
      <c r="C36" s="106"/>
      <c r="D36" s="92">
        <f t="shared" si="13"/>
        <v>0</v>
      </c>
      <c r="E36" s="93"/>
      <c r="F36" s="94" t="str">
        <f>IF(E36&lt;=20,"X","")</f>
        <v>X</v>
      </c>
      <c r="G36" s="94" t="str">
        <f>IF(AND(E36&gt;20,E36&lt;=50),"X","")</f>
        <v/>
      </c>
      <c r="H36" s="94" t="str">
        <f>IF(AND(E36&gt;50,E36&lt;=70),"X","")</f>
        <v/>
      </c>
      <c r="I36" s="94" t="str">
        <f>IF(AND(E36&gt;70,E36&lt;=90),"X","")</f>
        <v/>
      </c>
      <c r="J36" s="94" t="str">
        <f t="shared" si="12"/>
        <v/>
      </c>
    </row>
    <row r="37" spans="1:11" s="105" customFormat="1" ht="18.75" customHeight="1" x14ac:dyDescent="0.25">
      <c r="A37" s="96"/>
      <c r="B37" s="96"/>
      <c r="C37" s="106"/>
      <c r="D37" s="92">
        <f t="shared" si="13"/>
        <v>0</v>
      </c>
      <c r="E37" s="93"/>
      <c r="F37" s="94" t="str">
        <f>IF(E37&lt;=20,"X","")</f>
        <v>X</v>
      </c>
      <c r="G37" s="94" t="str">
        <f>IF(AND(E37&gt;20,E37&lt;=50),"X","")</f>
        <v/>
      </c>
      <c r="H37" s="94" t="str">
        <f>IF(AND(E37&gt;50,E37&lt;=70),"X","")</f>
        <v/>
      </c>
      <c r="I37" s="94" t="str">
        <f>IF(AND(E37&gt;70,E37&lt;=90),"X","")</f>
        <v/>
      </c>
      <c r="J37" s="94" t="str">
        <f t="shared" si="12"/>
        <v/>
      </c>
    </row>
    <row r="38" spans="1:11" s="105" customFormat="1" ht="18.75" customHeight="1" x14ac:dyDescent="0.25">
      <c r="A38" s="96"/>
      <c r="B38" s="96"/>
      <c r="C38" s="106"/>
      <c r="D38" s="92">
        <f t="shared" si="13"/>
        <v>0</v>
      </c>
      <c r="E38" s="93"/>
      <c r="F38" s="94" t="str">
        <f>IF(E38&lt;=20,"X","")</f>
        <v>X</v>
      </c>
      <c r="G38" s="94" t="str">
        <f>IF(AND(E38&gt;20,E38&lt;=50),"X","")</f>
        <v/>
      </c>
      <c r="H38" s="94" t="str">
        <f>IF(AND(E38&gt;50,E38&lt;=70),"X","")</f>
        <v/>
      </c>
      <c r="I38" s="94" t="str">
        <f>IF(AND(E38&gt;70,E38&lt;=90),"X","")</f>
        <v/>
      </c>
      <c r="J38" s="94" t="str">
        <f t="shared" si="12"/>
        <v/>
      </c>
    </row>
    <row r="39" spans="1:11" s="105" customFormat="1" ht="18.75" customHeight="1" x14ac:dyDescent="0.25">
      <c r="A39" s="96"/>
      <c r="B39" s="96"/>
      <c r="C39" s="106"/>
      <c r="D39" s="92">
        <f t="shared" si="13"/>
        <v>0</v>
      </c>
      <c r="E39" s="93"/>
      <c r="F39" s="94" t="str">
        <f>IF(E39&lt;=20,"X","")</f>
        <v>X</v>
      </c>
      <c r="G39" s="94" t="str">
        <f>IF(AND(E39&gt;20,E39&lt;=50),"X","")</f>
        <v/>
      </c>
      <c r="H39" s="94" t="str">
        <f>IF(AND(E39&gt;50,E39&lt;=70),"X","")</f>
        <v/>
      </c>
      <c r="I39" s="94" t="str">
        <f>IF(AND(E39&gt;70,E39&lt;=90),"X","")</f>
        <v/>
      </c>
      <c r="J39" s="94" t="str">
        <f t="shared" si="12"/>
        <v/>
      </c>
    </row>
    <row r="40" spans="1:11" ht="25.5" x14ac:dyDescent="0.25">
      <c r="A40" s="97" t="s">
        <v>255</v>
      </c>
      <c r="B40" s="98" t="str">
        <f>IF(C40=40,"Pesatura Adeguata","Pesatura Inadeguata")</f>
        <v>Pesatura Adeguata</v>
      </c>
      <c r="C40" s="106">
        <f>SUM(C24:C35)</f>
        <v>40</v>
      </c>
      <c r="D40" s="273"/>
      <c r="E40" s="100">
        <f>SUM(G40:J40)/C40</f>
        <v>0</v>
      </c>
      <c r="F40" s="108"/>
      <c r="G40" s="109">
        <f>IF(G24="x",C24*D24)+IF(G25="x",C25*D25)+IF(G26="x",C26*D26)+IF(G27="x",C27*D27)+IF(G28="x",C28*D28)+IF(G29="x",C29*D29)+IF(G30="x",C30*D30)+IF(G31="x",C31*D31)+IF(G33="x",C33*D33)+IF(G34="x",C34*D34)+IF(G35="x",C35*D35)+IF(G36="x",C36*D36)+IF(G37="x",C37*D37)+IF(G38="x",C38*D38)+IF(G39="x",C39*D39)</f>
        <v>0</v>
      </c>
      <c r="H40" s="109">
        <f>IF(H24="x",C24*D24)+IF(H25="x",C25*D25)+IF(H26="x",C26*D26)+IF(H27="x",C27*D27)+IF(H28="x",C28*D28)+IF(H29="x",C29*D29)+IF(H30="x",C30*D30)+IF(H31="x",C31*D31)+IF(H33="x",C33*D33)+IF(H34="x",C34*D34)+IF(H35="x",C35*D35)+IF(H36="x",C36*D36)+IF(H37="x",C37*D37)+IF(H38="x",C38*D38)+IF(H39="x",C39*D39)</f>
        <v>0</v>
      </c>
      <c r="I40" s="109">
        <f>IF(I24="x",C24*D24)+IF(I25="x",C25*D25)+IF(I26="x",C26*D26)+IF(I27="x",C27*D27)+IF(I28="x",C28*D28)+IF(I29="x",C29*D29)+IF(I30="x",C30*D30)+IF(I31="x",C31*D31)+IF(I33="x",C33*D33)+IF(I34="x",C34*D34)+IF(I35="x",C35*D35)+IF(I36="x",C36*D36)+IF(I37="x",C37*D37)+IF(I38="x",C38*D38)+IF(I39="x",C39*D39)</f>
        <v>0</v>
      </c>
      <c r="J40" s="109">
        <f>IF(J24="x",C24*D24)+IF(J25="x",C25*D25)+IF(J26="x",C26*D26)+IF(J27="x",C27*D27)+IF(J28="x",C28*D28)+IF(J29="x",C29*D29)+IF(J30="x",C30*D30)+IF(J31="x",C31*D31)+IF(J33="x",C33*D33)+IF(J34="x",C34*D34)+IF(J35="x",C35*D35)+IF(J36="x",C36*D36)+IF(J37="x",C37*D37)+IF(J38="x",C38*D38)+IF(J39="x",C39*D39)</f>
        <v>0</v>
      </c>
    </row>
    <row r="41" spans="1:11" s="117" customFormat="1" ht="18" customHeight="1" x14ac:dyDescent="0.25">
      <c r="A41" s="110"/>
      <c r="B41" s="111"/>
      <c r="C41" s="112"/>
      <c r="D41" s="112" t="s">
        <v>256</v>
      </c>
      <c r="E41" s="113"/>
      <c r="F41" s="114"/>
      <c r="G41" s="114"/>
      <c r="H41" s="114"/>
      <c r="I41" s="114"/>
      <c r="J41" s="115"/>
      <c r="K41" s="116"/>
    </row>
    <row r="42" spans="1:11" ht="16.5" customHeight="1" x14ac:dyDescent="0.25">
      <c r="A42" s="591" t="s">
        <v>257</v>
      </c>
      <c r="B42" s="592"/>
      <c r="C42" s="99">
        <f>SUM(G21:J21)</f>
        <v>0</v>
      </c>
      <c r="D42" s="118">
        <f>C42/60</f>
        <v>0</v>
      </c>
      <c r="E42" s="119"/>
      <c r="F42" s="120"/>
      <c r="G42" s="120"/>
      <c r="H42" s="120"/>
      <c r="I42" s="120"/>
      <c r="J42" s="121"/>
      <c r="K42" s="122"/>
    </row>
    <row r="43" spans="1:11" ht="17.25" customHeight="1" x14ac:dyDescent="0.25">
      <c r="A43" s="123" t="s">
        <v>200</v>
      </c>
      <c r="B43" s="124"/>
      <c r="C43" s="125"/>
      <c r="D43" s="125"/>
      <c r="E43" s="593" t="s">
        <v>258</v>
      </c>
      <c r="F43" s="593"/>
      <c r="G43" s="594"/>
      <c r="H43" s="126">
        <f>C42+C44</f>
        <v>0</v>
      </c>
      <c r="I43" s="125" t="s">
        <v>259</v>
      </c>
      <c r="J43" s="127"/>
      <c r="K43" s="122"/>
    </row>
    <row r="44" spans="1:11" ht="16.5" customHeight="1" x14ac:dyDescent="0.25">
      <c r="A44" s="591" t="s">
        <v>260</v>
      </c>
      <c r="B44" s="592"/>
      <c r="C44" s="99">
        <f>SUM(F40:J40)</f>
        <v>0</v>
      </c>
      <c r="D44" s="118" t="s">
        <v>256</v>
      </c>
      <c r="E44" s="119"/>
      <c r="F44" s="120"/>
      <c r="G44" s="120"/>
      <c r="H44" s="120"/>
      <c r="I44" s="120"/>
      <c r="J44" s="121"/>
      <c r="K44" s="122"/>
    </row>
    <row r="45" spans="1:11" ht="26.25" customHeight="1" x14ac:dyDescent="0.25">
      <c r="A45" s="128"/>
      <c r="B45" s="129"/>
      <c r="C45" s="129"/>
      <c r="D45" s="129"/>
      <c r="E45" s="130"/>
      <c r="F45" s="131"/>
      <c r="G45" s="131"/>
      <c r="H45" s="131"/>
      <c r="I45" s="131"/>
      <c r="J45" s="132"/>
      <c r="K45" s="122"/>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123" priority="31" stopIfTrue="1" operator="equal">
      <formula>"Pesatura Inadeguata"</formula>
    </cfRule>
  </conditionalFormatting>
  <conditionalFormatting sqref="F11">
    <cfRule type="cellIs" dxfId="122" priority="30" stopIfTrue="1" operator="equal">
      <formula>"x"</formula>
    </cfRule>
  </conditionalFormatting>
  <conditionalFormatting sqref="G11">
    <cfRule type="cellIs" dxfId="121" priority="27" stopIfTrue="1" operator="equal">
      <formula>"x"</formula>
    </cfRule>
    <cfRule type="cellIs" dxfId="120" priority="29" stopIfTrue="1" operator="equal">
      <formula>"x"</formula>
    </cfRule>
  </conditionalFormatting>
  <conditionalFormatting sqref="H11">
    <cfRule type="cellIs" dxfId="119" priority="28" stopIfTrue="1" operator="equal">
      <formula>"x"</formula>
    </cfRule>
  </conditionalFormatting>
  <conditionalFormatting sqref="I11">
    <cfRule type="cellIs" dxfId="118" priority="26" stopIfTrue="1" operator="equal">
      <formula>"x"</formula>
    </cfRule>
  </conditionalFormatting>
  <conditionalFormatting sqref="J11">
    <cfRule type="cellIs" dxfId="117" priority="25" stopIfTrue="1" operator="equal">
      <formula>"x"</formula>
    </cfRule>
  </conditionalFormatting>
  <conditionalFormatting sqref="F12">
    <cfRule type="cellIs" dxfId="116" priority="24" stopIfTrue="1" operator="equal">
      <formula>"x"</formula>
    </cfRule>
  </conditionalFormatting>
  <conditionalFormatting sqref="G12">
    <cfRule type="cellIs" dxfId="115" priority="21" stopIfTrue="1" operator="equal">
      <formula>"x"</formula>
    </cfRule>
    <cfRule type="cellIs" dxfId="114" priority="23" stopIfTrue="1" operator="equal">
      <formula>"x"</formula>
    </cfRule>
  </conditionalFormatting>
  <conditionalFormatting sqref="H12">
    <cfRule type="cellIs" dxfId="113" priority="22" stopIfTrue="1" operator="equal">
      <formula>"x"</formula>
    </cfRule>
  </conditionalFormatting>
  <conditionalFormatting sqref="I12">
    <cfRule type="cellIs" dxfId="112" priority="20" stopIfTrue="1" operator="equal">
      <formula>"x"</formula>
    </cfRule>
  </conditionalFormatting>
  <conditionalFormatting sqref="J12">
    <cfRule type="cellIs" dxfId="111" priority="19" stopIfTrue="1" operator="equal">
      <formula>"x"</formula>
    </cfRule>
  </conditionalFormatting>
  <conditionalFormatting sqref="F24:F31">
    <cfRule type="cellIs" dxfId="110" priority="18" stopIfTrue="1" operator="equal">
      <formula>"x"</formula>
    </cfRule>
  </conditionalFormatting>
  <conditionalFormatting sqref="G24:G31">
    <cfRule type="cellIs" dxfId="109" priority="15" stopIfTrue="1" operator="equal">
      <formula>"x"</formula>
    </cfRule>
    <cfRule type="cellIs" dxfId="108" priority="17" stopIfTrue="1" operator="equal">
      <formula>"x"</formula>
    </cfRule>
  </conditionalFormatting>
  <conditionalFormatting sqref="H24:H31">
    <cfRule type="cellIs" dxfId="107" priority="16" stopIfTrue="1" operator="equal">
      <formula>"x"</formula>
    </cfRule>
  </conditionalFormatting>
  <conditionalFormatting sqref="I24:I31">
    <cfRule type="cellIs" dxfId="106" priority="14" stopIfTrue="1" operator="equal">
      <formula>"x"</formula>
    </cfRule>
  </conditionalFormatting>
  <conditionalFormatting sqref="J24:J31">
    <cfRule type="cellIs" dxfId="105" priority="13" stopIfTrue="1" operator="equal">
      <formula>"x"</formula>
    </cfRule>
  </conditionalFormatting>
  <conditionalFormatting sqref="F33:F39">
    <cfRule type="cellIs" dxfId="104" priority="12" stopIfTrue="1" operator="equal">
      <formula>"x"</formula>
    </cfRule>
  </conditionalFormatting>
  <conditionalFormatting sqref="G33:G39">
    <cfRule type="cellIs" dxfId="103" priority="9" stopIfTrue="1" operator="equal">
      <formula>"x"</formula>
    </cfRule>
    <cfRule type="cellIs" dxfId="102" priority="11" stopIfTrue="1" operator="equal">
      <formula>"x"</formula>
    </cfRule>
  </conditionalFormatting>
  <conditionalFormatting sqref="H33:H39">
    <cfRule type="cellIs" dxfId="101" priority="10" stopIfTrue="1" operator="equal">
      <formula>"x"</formula>
    </cfRule>
  </conditionalFormatting>
  <conditionalFormatting sqref="I33:I39">
    <cfRule type="cellIs" dxfId="100" priority="8" stopIfTrue="1" operator="equal">
      <formula>"x"</formula>
    </cfRule>
  </conditionalFormatting>
  <conditionalFormatting sqref="J33:J39">
    <cfRule type="cellIs" dxfId="99" priority="7" stopIfTrue="1" operator="equal">
      <formula>"x"</formula>
    </cfRule>
  </conditionalFormatting>
  <conditionalFormatting sqref="F13:F20">
    <cfRule type="cellIs" dxfId="98" priority="6" stopIfTrue="1" operator="equal">
      <formula>"x"</formula>
    </cfRule>
  </conditionalFormatting>
  <conditionalFormatting sqref="G13:G20">
    <cfRule type="cellIs" dxfId="97" priority="3" stopIfTrue="1" operator="equal">
      <formula>"x"</formula>
    </cfRule>
    <cfRule type="cellIs" dxfId="96" priority="5" stopIfTrue="1" operator="equal">
      <formula>"x"</formula>
    </cfRule>
  </conditionalFormatting>
  <conditionalFormatting sqref="H13:H20">
    <cfRule type="cellIs" dxfId="95" priority="4" stopIfTrue="1" operator="equal">
      <formula>"x"</formula>
    </cfRule>
  </conditionalFormatting>
  <conditionalFormatting sqref="I13:I20">
    <cfRule type="cellIs" dxfId="94" priority="2" stopIfTrue="1" operator="equal">
      <formula>"x"</formula>
    </cfRule>
  </conditionalFormatting>
  <conditionalFormatting sqref="J13:J20">
    <cfRule type="cellIs" dxfId="93" priority="1" stopIfTrue="1" operator="equal">
      <formula>"x"</formula>
    </cfRule>
  </conditionalFormatting>
  <dataValidations count="2">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formula1>Valore</formula1>
    </dataValidation>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Foglio1!$B$2:$B$10</xm:f>
          </x14:formula1>
          <xm:sqref>B33:B39</xm:sqref>
        </x14:dataValidation>
        <x14:dataValidation type="list" allowBlank="1" showInputMessage="1" showErrorMessage="1">
          <x14:formula1>
            <xm:f>Foglio1!$A$2:$A$10</xm:f>
          </x14:formula1>
          <xm:sqref>A33:A39</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workbookViewId="0">
      <selection activeCell="I3" sqref="I3"/>
    </sheetView>
  </sheetViews>
  <sheetFormatPr defaultRowHeight="12.75" x14ac:dyDescent="0.25"/>
  <cols>
    <col min="1" max="1" width="48.5703125" style="83" customWidth="1"/>
    <col min="2" max="2" width="52.5703125" style="83" customWidth="1"/>
    <col min="3" max="3" width="10.28515625" style="83" customWidth="1"/>
    <col min="4" max="4" width="8.7109375" style="83" hidden="1" customWidth="1"/>
    <col min="5" max="5" width="9.28515625" style="83" customWidth="1"/>
    <col min="6" max="10" width="16" style="83" customWidth="1"/>
    <col min="11" max="256" width="9.28515625" style="83"/>
    <col min="257" max="257" width="42.42578125" style="83" customWidth="1"/>
    <col min="258" max="258" width="46.42578125" style="83" customWidth="1"/>
    <col min="259" max="259" width="10.28515625" style="83" customWidth="1"/>
    <col min="260" max="260" width="8.7109375" style="83" customWidth="1"/>
    <col min="261" max="261" width="9.28515625" style="83" customWidth="1"/>
    <col min="262" max="266" width="16" style="83" customWidth="1"/>
    <col min="267" max="512" width="9.28515625" style="83"/>
    <col min="513" max="513" width="42.42578125" style="83" customWidth="1"/>
    <col min="514" max="514" width="46.42578125" style="83" customWidth="1"/>
    <col min="515" max="515" width="10.28515625" style="83" customWidth="1"/>
    <col min="516" max="516" width="8.7109375" style="83" customWidth="1"/>
    <col min="517" max="517" width="9.28515625" style="83" customWidth="1"/>
    <col min="518" max="522" width="16" style="83" customWidth="1"/>
    <col min="523" max="768" width="9.28515625" style="83"/>
    <col min="769" max="769" width="42.42578125" style="83" customWidth="1"/>
    <col min="770" max="770" width="46.42578125" style="83" customWidth="1"/>
    <col min="771" max="771" width="10.28515625" style="83" customWidth="1"/>
    <col min="772" max="772" width="8.7109375" style="83" customWidth="1"/>
    <col min="773" max="773" width="9.28515625" style="83" customWidth="1"/>
    <col min="774" max="778" width="16" style="83" customWidth="1"/>
    <col min="779" max="1024" width="9.28515625" style="83"/>
    <col min="1025" max="1025" width="42.42578125" style="83" customWidth="1"/>
    <col min="1026" max="1026" width="46.42578125" style="83" customWidth="1"/>
    <col min="1027" max="1027" width="10.28515625" style="83" customWidth="1"/>
    <col min="1028" max="1028" width="8.7109375" style="83" customWidth="1"/>
    <col min="1029" max="1029" width="9.28515625" style="83" customWidth="1"/>
    <col min="1030" max="1034" width="16" style="83" customWidth="1"/>
    <col min="1035" max="1280" width="9.28515625" style="83"/>
    <col min="1281" max="1281" width="42.42578125" style="83" customWidth="1"/>
    <col min="1282" max="1282" width="46.42578125" style="83" customWidth="1"/>
    <col min="1283" max="1283" width="10.28515625" style="83" customWidth="1"/>
    <col min="1284" max="1284" width="8.7109375" style="83" customWidth="1"/>
    <col min="1285" max="1285" width="9.28515625" style="83" customWidth="1"/>
    <col min="1286" max="1290" width="16" style="83" customWidth="1"/>
    <col min="1291" max="1536" width="9.28515625" style="83"/>
    <col min="1537" max="1537" width="42.42578125" style="83" customWidth="1"/>
    <col min="1538" max="1538" width="46.42578125" style="83" customWidth="1"/>
    <col min="1539" max="1539" width="10.28515625" style="83" customWidth="1"/>
    <col min="1540" max="1540" width="8.7109375" style="83" customWidth="1"/>
    <col min="1541" max="1541" width="9.28515625" style="83" customWidth="1"/>
    <col min="1542" max="1546" width="16" style="83" customWidth="1"/>
    <col min="1547" max="1792" width="9.28515625" style="83"/>
    <col min="1793" max="1793" width="42.42578125" style="83" customWidth="1"/>
    <col min="1794" max="1794" width="46.42578125" style="83" customWidth="1"/>
    <col min="1795" max="1795" width="10.28515625" style="83" customWidth="1"/>
    <col min="1796" max="1796" width="8.7109375" style="83" customWidth="1"/>
    <col min="1797" max="1797" width="9.28515625" style="83" customWidth="1"/>
    <col min="1798" max="1802" width="16" style="83" customWidth="1"/>
    <col min="1803" max="2048" width="9.28515625" style="83"/>
    <col min="2049" max="2049" width="42.42578125" style="83" customWidth="1"/>
    <col min="2050" max="2050" width="46.42578125" style="83" customWidth="1"/>
    <col min="2051" max="2051" width="10.28515625" style="83" customWidth="1"/>
    <col min="2052" max="2052" width="8.7109375" style="83" customWidth="1"/>
    <col min="2053" max="2053" width="9.28515625" style="83" customWidth="1"/>
    <col min="2054" max="2058" width="16" style="83" customWidth="1"/>
    <col min="2059" max="2304" width="9.28515625" style="83"/>
    <col min="2305" max="2305" width="42.42578125" style="83" customWidth="1"/>
    <col min="2306" max="2306" width="46.42578125" style="83" customWidth="1"/>
    <col min="2307" max="2307" width="10.28515625" style="83" customWidth="1"/>
    <col min="2308" max="2308" width="8.7109375" style="83" customWidth="1"/>
    <col min="2309" max="2309" width="9.28515625" style="83" customWidth="1"/>
    <col min="2310" max="2314" width="16" style="83" customWidth="1"/>
    <col min="2315" max="2560" width="9.28515625" style="83"/>
    <col min="2561" max="2561" width="42.42578125" style="83" customWidth="1"/>
    <col min="2562" max="2562" width="46.42578125" style="83" customWidth="1"/>
    <col min="2563" max="2563" width="10.28515625" style="83" customWidth="1"/>
    <col min="2564" max="2564" width="8.7109375" style="83" customWidth="1"/>
    <col min="2565" max="2565" width="9.28515625" style="83" customWidth="1"/>
    <col min="2566" max="2570" width="16" style="83" customWidth="1"/>
    <col min="2571" max="2816" width="9.28515625" style="83"/>
    <col min="2817" max="2817" width="42.42578125" style="83" customWidth="1"/>
    <col min="2818" max="2818" width="46.42578125" style="83" customWidth="1"/>
    <col min="2819" max="2819" width="10.28515625" style="83" customWidth="1"/>
    <col min="2820" max="2820" width="8.7109375" style="83" customWidth="1"/>
    <col min="2821" max="2821" width="9.28515625" style="83" customWidth="1"/>
    <col min="2822" max="2826" width="16" style="83" customWidth="1"/>
    <col min="2827" max="3072" width="9.28515625" style="83"/>
    <col min="3073" max="3073" width="42.42578125" style="83" customWidth="1"/>
    <col min="3074" max="3074" width="46.42578125" style="83" customWidth="1"/>
    <col min="3075" max="3075" width="10.28515625" style="83" customWidth="1"/>
    <col min="3076" max="3076" width="8.7109375" style="83" customWidth="1"/>
    <col min="3077" max="3077" width="9.28515625" style="83" customWidth="1"/>
    <col min="3078" max="3082" width="16" style="83" customWidth="1"/>
    <col min="3083" max="3328" width="9.28515625" style="83"/>
    <col min="3329" max="3329" width="42.42578125" style="83" customWidth="1"/>
    <col min="3330" max="3330" width="46.42578125" style="83" customWidth="1"/>
    <col min="3331" max="3331" width="10.28515625" style="83" customWidth="1"/>
    <col min="3332" max="3332" width="8.7109375" style="83" customWidth="1"/>
    <col min="3333" max="3333" width="9.28515625" style="83" customWidth="1"/>
    <col min="3334" max="3338" width="16" style="83" customWidth="1"/>
    <col min="3339" max="3584" width="9.28515625" style="83"/>
    <col min="3585" max="3585" width="42.42578125" style="83" customWidth="1"/>
    <col min="3586" max="3586" width="46.42578125" style="83" customWidth="1"/>
    <col min="3587" max="3587" width="10.28515625" style="83" customWidth="1"/>
    <col min="3588" max="3588" width="8.7109375" style="83" customWidth="1"/>
    <col min="3589" max="3589" width="9.28515625" style="83" customWidth="1"/>
    <col min="3590" max="3594" width="16" style="83" customWidth="1"/>
    <col min="3595" max="3840" width="9.28515625" style="83"/>
    <col min="3841" max="3841" width="42.42578125" style="83" customWidth="1"/>
    <col min="3842" max="3842" width="46.42578125" style="83" customWidth="1"/>
    <col min="3843" max="3843" width="10.28515625" style="83" customWidth="1"/>
    <col min="3844" max="3844" width="8.7109375" style="83" customWidth="1"/>
    <col min="3845" max="3845" width="9.28515625" style="83" customWidth="1"/>
    <col min="3846" max="3850" width="16" style="83" customWidth="1"/>
    <col min="3851" max="4096" width="9.28515625" style="83"/>
    <col min="4097" max="4097" width="42.42578125" style="83" customWidth="1"/>
    <col min="4098" max="4098" width="46.42578125" style="83" customWidth="1"/>
    <col min="4099" max="4099" width="10.28515625" style="83" customWidth="1"/>
    <col min="4100" max="4100" width="8.7109375" style="83" customWidth="1"/>
    <col min="4101" max="4101" width="9.28515625" style="83" customWidth="1"/>
    <col min="4102" max="4106" width="16" style="83" customWidth="1"/>
    <col min="4107" max="4352" width="9.28515625" style="83"/>
    <col min="4353" max="4353" width="42.42578125" style="83" customWidth="1"/>
    <col min="4354" max="4354" width="46.42578125" style="83" customWidth="1"/>
    <col min="4355" max="4355" width="10.28515625" style="83" customWidth="1"/>
    <col min="4356" max="4356" width="8.7109375" style="83" customWidth="1"/>
    <col min="4357" max="4357" width="9.28515625" style="83" customWidth="1"/>
    <col min="4358" max="4362" width="16" style="83" customWidth="1"/>
    <col min="4363" max="4608" width="9.28515625" style="83"/>
    <col min="4609" max="4609" width="42.42578125" style="83" customWidth="1"/>
    <col min="4610" max="4610" width="46.42578125" style="83" customWidth="1"/>
    <col min="4611" max="4611" width="10.28515625" style="83" customWidth="1"/>
    <col min="4612" max="4612" width="8.7109375" style="83" customWidth="1"/>
    <col min="4613" max="4613" width="9.28515625" style="83" customWidth="1"/>
    <col min="4614" max="4618" width="16" style="83" customWidth="1"/>
    <col min="4619" max="4864" width="9.28515625" style="83"/>
    <col min="4865" max="4865" width="42.42578125" style="83" customWidth="1"/>
    <col min="4866" max="4866" width="46.42578125" style="83" customWidth="1"/>
    <col min="4867" max="4867" width="10.28515625" style="83" customWidth="1"/>
    <col min="4868" max="4868" width="8.7109375" style="83" customWidth="1"/>
    <col min="4869" max="4869" width="9.28515625" style="83" customWidth="1"/>
    <col min="4870" max="4874" width="16" style="83" customWidth="1"/>
    <col min="4875" max="5120" width="9.28515625" style="83"/>
    <col min="5121" max="5121" width="42.42578125" style="83" customWidth="1"/>
    <col min="5122" max="5122" width="46.42578125" style="83" customWidth="1"/>
    <col min="5123" max="5123" width="10.28515625" style="83" customWidth="1"/>
    <col min="5124" max="5124" width="8.7109375" style="83" customWidth="1"/>
    <col min="5125" max="5125" width="9.28515625" style="83" customWidth="1"/>
    <col min="5126" max="5130" width="16" style="83" customWidth="1"/>
    <col min="5131" max="5376" width="9.28515625" style="83"/>
    <col min="5377" max="5377" width="42.42578125" style="83" customWidth="1"/>
    <col min="5378" max="5378" width="46.42578125" style="83" customWidth="1"/>
    <col min="5379" max="5379" width="10.28515625" style="83" customWidth="1"/>
    <col min="5380" max="5380" width="8.7109375" style="83" customWidth="1"/>
    <col min="5381" max="5381" width="9.28515625" style="83" customWidth="1"/>
    <col min="5382" max="5386" width="16" style="83" customWidth="1"/>
    <col min="5387" max="5632" width="9.28515625" style="83"/>
    <col min="5633" max="5633" width="42.42578125" style="83" customWidth="1"/>
    <col min="5634" max="5634" width="46.42578125" style="83" customWidth="1"/>
    <col min="5635" max="5635" width="10.28515625" style="83" customWidth="1"/>
    <col min="5636" max="5636" width="8.7109375" style="83" customWidth="1"/>
    <col min="5637" max="5637" width="9.28515625" style="83" customWidth="1"/>
    <col min="5638" max="5642" width="16" style="83" customWidth="1"/>
    <col min="5643" max="5888" width="9.28515625" style="83"/>
    <col min="5889" max="5889" width="42.42578125" style="83" customWidth="1"/>
    <col min="5890" max="5890" width="46.42578125" style="83" customWidth="1"/>
    <col min="5891" max="5891" width="10.28515625" style="83" customWidth="1"/>
    <col min="5892" max="5892" width="8.7109375" style="83" customWidth="1"/>
    <col min="5893" max="5893" width="9.28515625" style="83" customWidth="1"/>
    <col min="5894" max="5898" width="16" style="83" customWidth="1"/>
    <col min="5899" max="6144" width="9.28515625" style="83"/>
    <col min="6145" max="6145" width="42.42578125" style="83" customWidth="1"/>
    <col min="6146" max="6146" width="46.42578125" style="83" customWidth="1"/>
    <col min="6147" max="6147" width="10.28515625" style="83" customWidth="1"/>
    <col min="6148" max="6148" width="8.7109375" style="83" customWidth="1"/>
    <col min="6149" max="6149" width="9.28515625" style="83" customWidth="1"/>
    <col min="6150" max="6154" width="16" style="83" customWidth="1"/>
    <col min="6155" max="6400" width="9.28515625" style="83"/>
    <col min="6401" max="6401" width="42.42578125" style="83" customWidth="1"/>
    <col min="6402" max="6402" width="46.42578125" style="83" customWidth="1"/>
    <col min="6403" max="6403" width="10.28515625" style="83" customWidth="1"/>
    <col min="6404" max="6404" width="8.7109375" style="83" customWidth="1"/>
    <col min="6405" max="6405" width="9.28515625" style="83" customWidth="1"/>
    <col min="6406" max="6410" width="16" style="83" customWidth="1"/>
    <col min="6411" max="6656" width="9.28515625" style="83"/>
    <col min="6657" max="6657" width="42.42578125" style="83" customWidth="1"/>
    <col min="6658" max="6658" width="46.42578125" style="83" customWidth="1"/>
    <col min="6659" max="6659" width="10.28515625" style="83" customWidth="1"/>
    <col min="6660" max="6660" width="8.7109375" style="83" customWidth="1"/>
    <col min="6661" max="6661" width="9.28515625" style="83" customWidth="1"/>
    <col min="6662" max="6666" width="16" style="83" customWidth="1"/>
    <col min="6667" max="6912" width="9.28515625" style="83"/>
    <col min="6913" max="6913" width="42.42578125" style="83" customWidth="1"/>
    <col min="6914" max="6914" width="46.42578125" style="83" customWidth="1"/>
    <col min="6915" max="6915" width="10.28515625" style="83" customWidth="1"/>
    <col min="6916" max="6916" width="8.7109375" style="83" customWidth="1"/>
    <col min="6917" max="6917" width="9.28515625" style="83" customWidth="1"/>
    <col min="6918" max="6922" width="16" style="83" customWidth="1"/>
    <col min="6923" max="7168" width="9.28515625" style="83"/>
    <col min="7169" max="7169" width="42.42578125" style="83" customWidth="1"/>
    <col min="7170" max="7170" width="46.42578125" style="83" customWidth="1"/>
    <col min="7171" max="7171" width="10.28515625" style="83" customWidth="1"/>
    <col min="7172" max="7172" width="8.7109375" style="83" customWidth="1"/>
    <col min="7173" max="7173" width="9.28515625" style="83" customWidth="1"/>
    <col min="7174" max="7178" width="16" style="83" customWidth="1"/>
    <col min="7179" max="7424" width="9.28515625" style="83"/>
    <col min="7425" max="7425" width="42.42578125" style="83" customWidth="1"/>
    <col min="7426" max="7426" width="46.42578125" style="83" customWidth="1"/>
    <col min="7427" max="7427" width="10.28515625" style="83" customWidth="1"/>
    <col min="7428" max="7428" width="8.7109375" style="83" customWidth="1"/>
    <col min="7429" max="7429" width="9.28515625" style="83" customWidth="1"/>
    <col min="7430" max="7434" width="16" style="83" customWidth="1"/>
    <col min="7435" max="7680" width="9.28515625" style="83"/>
    <col min="7681" max="7681" width="42.42578125" style="83" customWidth="1"/>
    <col min="7682" max="7682" width="46.42578125" style="83" customWidth="1"/>
    <col min="7683" max="7683" width="10.28515625" style="83" customWidth="1"/>
    <col min="7684" max="7684" width="8.7109375" style="83" customWidth="1"/>
    <col min="7685" max="7685" width="9.28515625" style="83" customWidth="1"/>
    <col min="7686" max="7690" width="16" style="83" customWidth="1"/>
    <col min="7691" max="7936" width="9.28515625" style="83"/>
    <col min="7937" max="7937" width="42.42578125" style="83" customWidth="1"/>
    <col min="7938" max="7938" width="46.42578125" style="83" customWidth="1"/>
    <col min="7939" max="7939" width="10.28515625" style="83" customWidth="1"/>
    <col min="7940" max="7940" width="8.7109375" style="83" customWidth="1"/>
    <col min="7941" max="7941" width="9.28515625" style="83" customWidth="1"/>
    <col min="7942" max="7946" width="16" style="83" customWidth="1"/>
    <col min="7947" max="8192" width="9.28515625" style="83"/>
    <col min="8193" max="8193" width="42.42578125" style="83" customWidth="1"/>
    <col min="8194" max="8194" width="46.42578125" style="83" customWidth="1"/>
    <col min="8195" max="8195" width="10.28515625" style="83" customWidth="1"/>
    <col min="8196" max="8196" width="8.7109375" style="83" customWidth="1"/>
    <col min="8197" max="8197" width="9.28515625" style="83" customWidth="1"/>
    <col min="8198" max="8202" width="16" style="83" customWidth="1"/>
    <col min="8203" max="8448" width="9.28515625" style="83"/>
    <col min="8449" max="8449" width="42.42578125" style="83" customWidth="1"/>
    <col min="8450" max="8450" width="46.42578125" style="83" customWidth="1"/>
    <col min="8451" max="8451" width="10.28515625" style="83" customWidth="1"/>
    <col min="8452" max="8452" width="8.7109375" style="83" customWidth="1"/>
    <col min="8453" max="8453" width="9.28515625" style="83" customWidth="1"/>
    <col min="8454" max="8458" width="16" style="83" customWidth="1"/>
    <col min="8459" max="8704" width="9.28515625" style="83"/>
    <col min="8705" max="8705" width="42.42578125" style="83" customWidth="1"/>
    <col min="8706" max="8706" width="46.42578125" style="83" customWidth="1"/>
    <col min="8707" max="8707" width="10.28515625" style="83" customWidth="1"/>
    <col min="8708" max="8708" width="8.7109375" style="83" customWidth="1"/>
    <col min="8709" max="8709" width="9.28515625" style="83" customWidth="1"/>
    <col min="8710" max="8714" width="16" style="83" customWidth="1"/>
    <col min="8715" max="8960" width="9.28515625" style="83"/>
    <col min="8961" max="8961" width="42.42578125" style="83" customWidth="1"/>
    <col min="8962" max="8962" width="46.42578125" style="83" customWidth="1"/>
    <col min="8963" max="8963" width="10.28515625" style="83" customWidth="1"/>
    <col min="8964" max="8964" width="8.7109375" style="83" customWidth="1"/>
    <col min="8965" max="8965" width="9.28515625" style="83" customWidth="1"/>
    <col min="8966" max="8970" width="16" style="83" customWidth="1"/>
    <col min="8971" max="9216" width="9.28515625" style="83"/>
    <col min="9217" max="9217" width="42.42578125" style="83" customWidth="1"/>
    <col min="9218" max="9218" width="46.42578125" style="83" customWidth="1"/>
    <col min="9219" max="9219" width="10.28515625" style="83" customWidth="1"/>
    <col min="9220" max="9220" width="8.7109375" style="83" customWidth="1"/>
    <col min="9221" max="9221" width="9.28515625" style="83" customWidth="1"/>
    <col min="9222" max="9226" width="16" style="83" customWidth="1"/>
    <col min="9227" max="9472" width="9.28515625" style="83"/>
    <col min="9473" max="9473" width="42.42578125" style="83" customWidth="1"/>
    <col min="9474" max="9474" width="46.42578125" style="83" customWidth="1"/>
    <col min="9475" max="9475" width="10.28515625" style="83" customWidth="1"/>
    <col min="9476" max="9476" width="8.7109375" style="83" customWidth="1"/>
    <col min="9477" max="9477" width="9.28515625" style="83" customWidth="1"/>
    <col min="9478" max="9482" width="16" style="83" customWidth="1"/>
    <col min="9483" max="9728" width="9.28515625" style="83"/>
    <col min="9729" max="9729" width="42.42578125" style="83" customWidth="1"/>
    <col min="9730" max="9730" width="46.42578125" style="83" customWidth="1"/>
    <col min="9731" max="9731" width="10.28515625" style="83" customWidth="1"/>
    <col min="9732" max="9732" width="8.7109375" style="83" customWidth="1"/>
    <col min="9733" max="9733" width="9.28515625" style="83" customWidth="1"/>
    <col min="9734" max="9738" width="16" style="83" customWidth="1"/>
    <col min="9739" max="9984" width="9.28515625" style="83"/>
    <col min="9985" max="9985" width="42.42578125" style="83" customWidth="1"/>
    <col min="9986" max="9986" width="46.42578125" style="83" customWidth="1"/>
    <col min="9987" max="9987" width="10.28515625" style="83" customWidth="1"/>
    <col min="9988" max="9988" width="8.7109375" style="83" customWidth="1"/>
    <col min="9989" max="9989" width="9.28515625" style="83" customWidth="1"/>
    <col min="9990" max="9994" width="16" style="83" customWidth="1"/>
    <col min="9995" max="10240" width="9.28515625" style="83"/>
    <col min="10241" max="10241" width="42.42578125" style="83" customWidth="1"/>
    <col min="10242" max="10242" width="46.42578125" style="83" customWidth="1"/>
    <col min="10243" max="10243" width="10.28515625" style="83" customWidth="1"/>
    <col min="10244" max="10244" width="8.7109375" style="83" customWidth="1"/>
    <col min="10245" max="10245" width="9.28515625" style="83" customWidth="1"/>
    <col min="10246" max="10250" width="16" style="83" customWidth="1"/>
    <col min="10251" max="10496" width="9.28515625" style="83"/>
    <col min="10497" max="10497" width="42.42578125" style="83" customWidth="1"/>
    <col min="10498" max="10498" width="46.42578125" style="83" customWidth="1"/>
    <col min="10499" max="10499" width="10.28515625" style="83" customWidth="1"/>
    <col min="10500" max="10500" width="8.7109375" style="83" customWidth="1"/>
    <col min="10501" max="10501" width="9.28515625" style="83" customWidth="1"/>
    <col min="10502" max="10506" width="16" style="83" customWidth="1"/>
    <col min="10507" max="10752" width="9.28515625" style="83"/>
    <col min="10753" max="10753" width="42.42578125" style="83" customWidth="1"/>
    <col min="10754" max="10754" width="46.42578125" style="83" customWidth="1"/>
    <col min="10755" max="10755" width="10.28515625" style="83" customWidth="1"/>
    <col min="10756" max="10756" width="8.7109375" style="83" customWidth="1"/>
    <col min="10757" max="10757" width="9.28515625" style="83" customWidth="1"/>
    <col min="10758" max="10762" width="16" style="83" customWidth="1"/>
    <col min="10763" max="11008" width="9.28515625" style="83"/>
    <col min="11009" max="11009" width="42.42578125" style="83" customWidth="1"/>
    <col min="11010" max="11010" width="46.42578125" style="83" customWidth="1"/>
    <col min="11011" max="11011" width="10.28515625" style="83" customWidth="1"/>
    <col min="11012" max="11012" width="8.7109375" style="83" customWidth="1"/>
    <col min="11013" max="11013" width="9.28515625" style="83" customWidth="1"/>
    <col min="11014" max="11018" width="16" style="83" customWidth="1"/>
    <col min="11019" max="11264" width="9.28515625" style="83"/>
    <col min="11265" max="11265" width="42.42578125" style="83" customWidth="1"/>
    <col min="11266" max="11266" width="46.42578125" style="83" customWidth="1"/>
    <col min="11267" max="11267" width="10.28515625" style="83" customWidth="1"/>
    <col min="11268" max="11268" width="8.7109375" style="83" customWidth="1"/>
    <col min="11269" max="11269" width="9.28515625" style="83" customWidth="1"/>
    <col min="11270" max="11274" width="16" style="83" customWidth="1"/>
    <col min="11275" max="11520" width="9.28515625" style="83"/>
    <col min="11521" max="11521" width="42.42578125" style="83" customWidth="1"/>
    <col min="11522" max="11522" width="46.42578125" style="83" customWidth="1"/>
    <col min="11523" max="11523" width="10.28515625" style="83" customWidth="1"/>
    <col min="11524" max="11524" width="8.7109375" style="83" customWidth="1"/>
    <col min="11525" max="11525" width="9.28515625" style="83" customWidth="1"/>
    <col min="11526" max="11530" width="16" style="83" customWidth="1"/>
    <col min="11531" max="11776" width="9.28515625" style="83"/>
    <col min="11777" max="11777" width="42.42578125" style="83" customWidth="1"/>
    <col min="11778" max="11778" width="46.42578125" style="83" customWidth="1"/>
    <col min="11779" max="11779" width="10.28515625" style="83" customWidth="1"/>
    <col min="11780" max="11780" width="8.7109375" style="83" customWidth="1"/>
    <col min="11781" max="11781" width="9.28515625" style="83" customWidth="1"/>
    <col min="11782" max="11786" width="16" style="83" customWidth="1"/>
    <col min="11787" max="12032" width="9.28515625" style="83"/>
    <col min="12033" max="12033" width="42.42578125" style="83" customWidth="1"/>
    <col min="12034" max="12034" width="46.42578125" style="83" customWidth="1"/>
    <col min="12035" max="12035" width="10.28515625" style="83" customWidth="1"/>
    <col min="12036" max="12036" width="8.7109375" style="83" customWidth="1"/>
    <col min="12037" max="12037" width="9.28515625" style="83" customWidth="1"/>
    <col min="12038" max="12042" width="16" style="83" customWidth="1"/>
    <col min="12043" max="12288" width="9.28515625" style="83"/>
    <col min="12289" max="12289" width="42.42578125" style="83" customWidth="1"/>
    <col min="12290" max="12290" width="46.42578125" style="83" customWidth="1"/>
    <col min="12291" max="12291" width="10.28515625" style="83" customWidth="1"/>
    <col min="12292" max="12292" width="8.7109375" style="83" customWidth="1"/>
    <col min="12293" max="12293" width="9.28515625" style="83" customWidth="1"/>
    <col min="12294" max="12298" width="16" style="83" customWidth="1"/>
    <col min="12299" max="12544" width="9.28515625" style="83"/>
    <col min="12545" max="12545" width="42.42578125" style="83" customWidth="1"/>
    <col min="12546" max="12546" width="46.42578125" style="83" customWidth="1"/>
    <col min="12547" max="12547" width="10.28515625" style="83" customWidth="1"/>
    <col min="12548" max="12548" width="8.7109375" style="83" customWidth="1"/>
    <col min="12549" max="12549" width="9.28515625" style="83" customWidth="1"/>
    <col min="12550" max="12554" width="16" style="83" customWidth="1"/>
    <col min="12555" max="12800" width="9.28515625" style="83"/>
    <col min="12801" max="12801" width="42.42578125" style="83" customWidth="1"/>
    <col min="12802" max="12802" width="46.42578125" style="83" customWidth="1"/>
    <col min="12803" max="12803" width="10.28515625" style="83" customWidth="1"/>
    <col min="12804" max="12804" width="8.7109375" style="83" customWidth="1"/>
    <col min="12805" max="12805" width="9.28515625" style="83" customWidth="1"/>
    <col min="12806" max="12810" width="16" style="83" customWidth="1"/>
    <col min="12811" max="13056" width="9.28515625" style="83"/>
    <col min="13057" max="13057" width="42.42578125" style="83" customWidth="1"/>
    <col min="13058" max="13058" width="46.42578125" style="83" customWidth="1"/>
    <col min="13059" max="13059" width="10.28515625" style="83" customWidth="1"/>
    <col min="13060" max="13060" width="8.7109375" style="83" customWidth="1"/>
    <col min="13061" max="13061" width="9.28515625" style="83" customWidth="1"/>
    <col min="13062" max="13066" width="16" style="83" customWidth="1"/>
    <col min="13067" max="13312" width="9.28515625" style="83"/>
    <col min="13313" max="13313" width="42.42578125" style="83" customWidth="1"/>
    <col min="13314" max="13314" width="46.42578125" style="83" customWidth="1"/>
    <col min="13315" max="13315" width="10.28515625" style="83" customWidth="1"/>
    <col min="13316" max="13316" width="8.7109375" style="83" customWidth="1"/>
    <col min="13317" max="13317" width="9.28515625" style="83" customWidth="1"/>
    <col min="13318" max="13322" width="16" style="83" customWidth="1"/>
    <col min="13323" max="13568" width="9.28515625" style="83"/>
    <col min="13569" max="13569" width="42.42578125" style="83" customWidth="1"/>
    <col min="13570" max="13570" width="46.42578125" style="83" customWidth="1"/>
    <col min="13571" max="13571" width="10.28515625" style="83" customWidth="1"/>
    <col min="13572" max="13572" width="8.7109375" style="83" customWidth="1"/>
    <col min="13573" max="13573" width="9.28515625" style="83" customWidth="1"/>
    <col min="13574" max="13578" width="16" style="83" customWidth="1"/>
    <col min="13579" max="13824" width="9.28515625" style="83"/>
    <col min="13825" max="13825" width="42.42578125" style="83" customWidth="1"/>
    <col min="13826" max="13826" width="46.42578125" style="83" customWidth="1"/>
    <col min="13827" max="13827" width="10.28515625" style="83" customWidth="1"/>
    <col min="13828" max="13828" width="8.7109375" style="83" customWidth="1"/>
    <col min="13829" max="13829" width="9.28515625" style="83" customWidth="1"/>
    <col min="13830" max="13834" width="16" style="83" customWidth="1"/>
    <col min="13835" max="14080" width="9.28515625" style="83"/>
    <col min="14081" max="14081" width="42.42578125" style="83" customWidth="1"/>
    <col min="14082" max="14082" width="46.42578125" style="83" customWidth="1"/>
    <col min="14083" max="14083" width="10.28515625" style="83" customWidth="1"/>
    <col min="14084" max="14084" width="8.7109375" style="83" customWidth="1"/>
    <col min="14085" max="14085" width="9.28515625" style="83" customWidth="1"/>
    <col min="14086" max="14090" width="16" style="83" customWidth="1"/>
    <col min="14091" max="14336" width="9.28515625" style="83"/>
    <col min="14337" max="14337" width="42.42578125" style="83" customWidth="1"/>
    <col min="14338" max="14338" width="46.42578125" style="83" customWidth="1"/>
    <col min="14339" max="14339" width="10.28515625" style="83" customWidth="1"/>
    <col min="14340" max="14340" width="8.7109375" style="83" customWidth="1"/>
    <col min="14341" max="14341" width="9.28515625" style="83" customWidth="1"/>
    <col min="14342" max="14346" width="16" style="83" customWidth="1"/>
    <col min="14347" max="14592" width="9.28515625" style="83"/>
    <col min="14593" max="14593" width="42.42578125" style="83" customWidth="1"/>
    <col min="14594" max="14594" width="46.42578125" style="83" customWidth="1"/>
    <col min="14595" max="14595" width="10.28515625" style="83" customWidth="1"/>
    <col min="14596" max="14596" width="8.7109375" style="83" customWidth="1"/>
    <col min="14597" max="14597" width="9.28515625" style="83" customWidth="1"/>
    <col min="14598" max="14602" width="16" style="83" customWidth="1"/>
    <col min="14603" max="14848" width="9.28515625" style="83"/>
    <col min="14849" max="14849" width="42.42578125" style="83" customWidth="1"/>
    <col min="14850" max="14850" width="46.42578125" style="83" customWidth="1"/>
    <col min="14851" max="14851" width="10.28515625" style="83" customWidth="1"/>
    <col min="14852" max="14852" width="8.7109375" style="83" customWidth="1"/>
    <col min="14853" max="14853" width="9.28515625" style="83" customWidth="1"/>
    <col min="14854" max="14858" width="16" style="83" customWidth="1"/>
    <col min="14859" max="15104" width="9.28515625" style="83"/>
    <col min="15105" max="15105" width="42.42578125" style="83" customWidth="1"/>
    <col min="15106" max="15106" width="46.42578125" style="83" customWidth="1"/>
    <col min="15107" max="15107" width="10.28515625" style="83" customWidth="1"/>
    <col min="15108" max="15108" width="8.7109375" style="83" customWidth="1"/>
    <col min="15109" max="15109" width="9.28515625" style="83" customWidth="1"/>
    <col min="15110" max="15114" width="16" style="83" customWidth="1"/>
    <col min="15115" max="15360" width="9.28515625" style="83"/>
    <col min="15361" max="15361" width="42.42578125" style="83" customWidth="1"/>
    <col min="15362" max="15362" width="46.42578125" style="83" customWidth="1"/>
    <col min="15363" max="15363" width="10.28515625" style="83" customWidth="1"/>
    <col min="15364" max="15364" width="8.7109375" style="83" customWidth="1"/>
    <col min="15365" max="15365" width="9.28515625" style="83" customWidth="1"/>
    <col min="15366" max="15370" width="16" style="83" customWidth="1"/>
    <col min="15371" max="15616" width="9.28515625" style="83"/>
    <col min="15617" max="15617" width="42.42578125" style="83" customWidth="1"/>
    <col min="15618" max="15618" width="46.42578125" style="83" customWidth="1"/>
    <col min="15619" max="15619" width="10.28515625" style="83" customWidth="1"/>
    <col min="15620" max="15620" width="8.7109375" style="83" customWidth="1"/>
    <col min="15621" max="15621" width="9.28515625" style="83" customWidth="1"/>
    <col min="15622" max="15626" width="16" style="83" customWidth="1"/>
    <col min="15627" max="15872" width="9.28515625" style="83"/>
    <col min="15873" max="15873" width="42.42578125" style="83" customWidth="1"/>
    <col min="15874" max="15874" width="46.42578125" style="83" customWidth="1"/>
    <col min="15875" max="15875" width="10.28515625" style="83" customWidth="1"/>
    <col min="15876" max="15876" width="8.7109375" style="83" customWidth="1"/>
    <col min="15877" max="15877" width="9.28515625" style="83" customWidth="1"/>
    <col min="15878" max="15882" width="16" style="83" customWidth="1"/>
    <col min="15883" max="16128" width="9.28515625" style="83"/>
    <col min="16129" max="16129" width="42.42578125" style="83" customWidth="1"/>
    <col min="16130" max="16130" width="46.42578125" style="83" customWidth="1"/>
    <col min="16131" max="16131" width="10.28515625" style="83" customWidth="1"/>
    <col min="16132" max="16132" width="8.7109375" style="83" customWidth="1"/>
    <col min="16133" max="16133" width="9.28515625" style="83" customWidth="1"/>
    <col min="16134" max="16138" width="16" style="83" customWidth="1"/>
    <col min="16139" max="16384" width="9.28515625" style="83"/>
  </cols>
  <sheetData>
    <row r="1" spans="1:10" s="67" customFormat="1" ht="21.75" customHeight="1" x14ac:dyDescent="0.25">
      <c r="A1" s="595" t="str">
        <f>'Elenco P.I.'!B2</f>
        <v>Comune di VILLAURBANA</v>
      </c>
      <c r="B1" s="596"/>
      <c r="C1" s="596"/>
      <c r="D1" s="596"/>
      <c r="E1" s="596"/>
      <c r="F1" s="596"/>
      <c r="G1" s="596"/>
      <c r="H1" s="596"/>
      <c r="I1" s="596"/>
      <c r="J1" s="597"/>
    </row>
    <row r="2" spans="1:10" s="67" customFormat="1" ht="19.5" customHeight="1" x14ac:dyDescent="0.25">
      <c r="A2" s="68" t="s">
        <v>0</v>
      </c>
      <c r="B2" s="69" t="str">
        <f>'Elenco P.I.'!B7</f>
        <v>Area: TECNICA E DI VIGILANZA</v>
      </c>
      <c r="C2" s="70"/>
      <c r="D2" s="70"/>
      <c r="E2" s="70"/>
      <c r="F2" s="71" t="s">
        <v>225</v>
      </c>
      <c r="G2" s="71" t="s">
        <v>226</v>
      </c>
      <c r="H2" s="70"/>
      <c r="I2" s="71" t="s">
        <v>227</v>
      </c>
      <c r="J2" s="72"/>
    </row>
    <row r="3" spans="1:10" s="67" customFormat="1" ht="19.5" customHeight="1" x14ac:dyDescent="0.25">
      <c r="A3" s="68" t="s">
        <v>228</v>
      </c>
      <c r="B3" s="73"/>
      <c r="C3" s="70"/>
      <c r="D3" s="70"/>
      <c r="E3" s="70"/>
      <c r="F3" s="74"/>
      <c r="G3" s="74"/>
      <c r="H3" s="70"/>
      <c r="I3" s="75">
        <v>2020</v>
      </c>
      <c r="J3" s="72"/>
    </row>
    <row r="4" spans="1:10" s="67" customFormat="1" ht="19.5" customHeight="1" x14ac:dyDescent="0.25">
      <c r="A4" s="68" t="s">
        <v>229</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98" t="s">
        <v>230</v>
      </c>
      <c r="B6" s="598"/>
      <c r="C6" s="598"/>
      <c r="D6" s="598"/>
      <c r="E6" s="598"/>
      <c r="F6" s="600" t="s">
        <v>231</v>
      </c>
      <c r="G6" s="600"/>
      <c r="H6" s="600"/>
      <c r="I6" s="600"/>
      <c r="J6" s="600"/>
    </row>
    <row r="7" spans="1:10" ht="15.75" customHeight="1" x14ac:dyDescent="0.25">
      <c r="A7" s="599"/>
      <c r="B7" s="599"/>
      <c r="C7" s="599"/>
      <c r="D7" s="599"/>
      <c r="E7" s="599"/>
      <c r="F7" s="273">
        <v>1</v>
      </c>
      <c r="G7" s="273">
        <v>2</v>
      </c>
      <c r="H7" s="273">
        <v>3</v>
      </c>
      <c r="I7" s="273">
        <v>4</v>
      </c>
      <c r="J7" s="273">
        <v>5</v>
      </c>
    </row>
    <row r="8" spans="1:10" ht="15.75" customHeight="1" x14ac:dyDescent="0.25">
      <c r="A8" s="599"/>
      <c r="B8" s="599"/>
      <c r="C8" s="599"/>
      <c r="D8" s="599"/>
      <c r="E8" s="599"/>
      <c r="F8" s="85" t="s">
        <v>232</v>
      </c>
      <c r="G8" s="85" t="s">
        <v>233</v>
      </c>
      <c r="H8" s="86" t="s">
        <v>234</v>
      </c>
      <c r="I8" s="86" t="s">
        <v>235</v>
      </c>
      <c r="J8" s="86" t="s">
        <v>236</v>
      </c>
    </row>
    <row r="9" spans="1:10" ht="4.5" customHeight="1" x14ac:dyDescent="0.25">
      <c r="A9" s="601"/>
      <c r="B9" s="601"/>
      <c r="C9" s="601"/>
      <c r="D9" s="601"/>
      <c r="E9" s="601"/>
      <c r="F9" s="601"/>
      <c r="G9" s="601"/>
      <c r="H9" s="601"/>
      <c r="I9" s="601"/>
      <c r="J9" s="601"/>
    </row>
    <row r="10" spans="1:10" ht="32.25" customHeight="1" x14ac:dyDescent="0.25">
      <c r="A10" s="87" t="s">
        <v>237</v>
      </c>
      <c r="B10" s="87" t="s">
        <v>238</v>
      </c>
      <c r="C10" s="88" t="s">
        <v>239</v>
      </c>
      <c r="D10" s="88" t="s">
        <v>240</v>
      </c>
      <c r="E10" s="88" t="s">
        <v>241</v>
      </c>
      <c r="F10" s="88" t="s">
        <v>242</v>
      </c>
      <c r="G10" s="88" t="s">
        <v>57</v>
      </c>
      <c r="H10" s="88" t="s">
        <v>243</v>
      </c>
      <c r="I10" s="88" t="s">
        <v>244</v>
      </c>
      <c r="J10" s="88" t="s">
        <v>245</v>
      </c>
    </row>
    <row r="11" spans="1:10" ht="57.75" customHeight="1" x14ac:dyDescent="0.25">
      <c r="A11" s="89" t="str">
        <f>'Resp. 1'!B16</f>
        <v>Assicurare un'efficace acquisizione, gestione e programmazione delle risorse finanziarie dell'ente al fine di garantire la qualità dei servizi svolti e il rispetto dei piani e dei programmi della politica</v>
      </c>
      <c r="B11" s="90"/>
      <c r="C11" s="91"/>
      <c r="D11" s="92">
        <f t="shared" ref="D11:D20" si="0">E11/100</f>
        <v>0</v>
      </c>
      <c r="E11" s="93"/>
      <c r="F11" s="94" t="str">
        <f>IF(E11&lt;=20,"X","")</f>
        <v>X</v>
      </c>
      <c r="G11" s="94" t="str">
        <f>IF(AND(E11&gt;20,E11&lt;=50),"X","")</f>
        <v/>
      </c>
      <c r="H11" s="94" t="str">
        <f>IF(AND(E11&gt;50,E11&lt;=70),"X","")</f>
        <v/>
      </c>
      <c r="I11" s="94" t="str">
        <f>IF(AND(E11&gt;70,E11&lt;=90),"X","")</f>
        <v/>
      </c>
      <c r="J11" s="94" t="str">
        <f>IF(AND(E11&gt;90,E11&lt;=100),"X","")</f>
        <v/>
      </c>
    </row>
    <row r="12" spans="1:10" ht="105" customHeight="1" x14ac:dyDescent="0.25">
      <c r="A12" s="89" t="e">
        <f>'Resp. 1'!#REF!</f>
        <v>#REF!</v>
      </c>
      <c r="B12" s="96"/>
      <c r="C12" s="91"/>
      <c r="D12" s="92">
        <f t="shared" si="0"/>
        <v>0</v>
      </c>
      <c r="E12" s="93"/>
      <c r="F12" s="94" t="str">
        <f t="shared" ref="F12:F20" si="1">IF(E12&lt;=20,"X","")</f>
        <v>X</v>
      </c>
      <c r="G12" s="94" t="str">
        <f t="shared" ref="G12:G20" si="2">IF(AND(E12&gt;20,E12&lt;=50),"X","")</f>
        <v/>
      </c>
      <c r="H12" s="94" t="str">
        <f t="shared" ref="H12:H20" si="3">IF(AND(E12&gt;50,E12&lt;=70),"X","")</f>
        <v/>
      </c>
      <c r="I12" s="94" t="str">
        <f t="shared" ref="I12:I20" si="4">IF(AND(E12&gt;70,E12&lt;=90),"X","")</f>
        <v/>
      </c>
      <c r="J12" s="94" t="str">
        <f t="shared" ref="J12:J20" si="5">IF(AND(E12&gt;90,E12&lt;=100),"X","")</f>
        <v/>
      </c>
    </row>
    <row r="13" spans="1:10" ht="102.75" customHeight="1" x14ac:dyDescent="0.25">
      <c r="A13" s="89" t="e">
        <f>'Resp. 1'!#REF!</f>
        <v>#REF!</v>
      </c>
      <c r="B13" s="96"/>
      <c r="C13" s="93"/>
      <c r="D13" s="92">
        <f t="shared" si="0"/>
        <v>0</v>
      </c>
      <c r="E13" s="93"/>
      <c r="F13" s="94" t="str">
        <f t="shared" si="1"/>
        <v>X</v>
      </c>
      <c r="G13" s="94" t="str">
        <f t="shared" si="2"/>
        <v/>
      </c>
      <c r="H13" s="94" t="str">
        <f t="shared" si="3"/>
        <v/>
      </c>
      <c r="I13" s="94" t="str">
        <f t="shared" si="4"/>
        <v/>
      </c>
      <c r="J13" s="94" t="str">
        <f t="shared" si="5"/>
        <v/>
      </c>
    </row>
    <row r="14" spans="1:10" ht="57.75" customHeight="1" x14ac:dyDescent="0.25">
      <c r="A14" s="89" t="e">
        <f>'Resp. 1'!#REF!</f>
        <v>#REF!</v>
      </c>
      <c r="B14" s="96"/>
      <c r="C14" s="93"/>
      <c r="D14" s="92">
        <f t="shared" si="0"/>
        <v>0</v>
      </c>
      <c r="E14" s="93"/>
      <c r="F14" s="94" t="str">
        <f t="shared" si="1"/>
        <v>X</v>
      </c>
      <c r="G14" s="94" t="str">
        <f t="shared" si="2"/>
        <v/>
      </c>
      <c r="H14" s="94" t="str">
        <f t="shared" si="3"/>
        <v/>
      </c>
      <c r="I14" s="94" t="str">
        <f t="shared" si="4"/>
        <v/>
      </c>
      <c r="J14" s="94" t="str">
        <f t="shared" si="5"/>
        <v/>
      </c>
    </row>
    <row r="15" spans="1:10" ht="57.75" customHeight="1" x14ac:dyDescent="0.25">
      <c r="A15" s="89" t="str">
        <f>'Resp. 1'!B17</f>
        <v>Attuazione delle misure previste dalla normativa e dal PTPCT dell'ente in materia di trasparenza e anticorruzione</v>
      </c>
      <c r="B15" s="96"/>
      <c r="C15" s="93"/>
      <c r="D15" s="92">
        <f t="shared" si="0"/>
        <v>0</v>
      </c>
      <c r="E15" s="93"/>
      <c r="F15" s="94" t="str">
        <f t="shared" si="1"/>
        <v>X</v>
      </c>
      <c r="G15" s="94" t="str">
        <f t="shared" si="2"/>
        <v/>
      </c>
      <c r="H15" s="94" t="str">
        <f t="shared" si="3"/>
        <v/>
      </c>
      <c r="I15" s="94" t="str">
        <f t="shared" si="4"/>
        <v/>
      </c>
      <c r="J15" s="94" t="str">
        <f t="shared" si="5"/>
        <v/>
      </c>
    </row>
    <row r="16" spans="1:10" ht="57.75" customHeight="1" x14ac:dyDescent="0.25">
      <c r="A16" s="89" t="str">
        <f>'Resp. 1'!B18</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6" s="96"/>
      <c r="C16" s="93"/>
      <c r="D16" s="92">
        <f t="shared" si="0"/>
        <v>0</v>
      </c>
      <c r="E16" s="93"/>
      <c r="F16" s="94" t="str">
        <f t="shared" si="1"/>
        <v>X</v>
      </c>
      <c r="G16" s="94" t="str">
        <f t="shared" si="2"/>
        <v/>
      </c>
      <c r="H16" s="94" t="str">
        <f t="shared" si="3"/>
        <v/>
      </c>
      <c r="I16" s="94" t="str">
        <f t="shared" si="4"/>
        <v/>
      </c>
      <c r="J16" s="94" t="str">
        <f t="shared" si="5"/>
        <v/>
      </c>
    </row>
    <row r="17" spans="1:10" ht="57.75" customHeight="1" x14ac:dyDescent="0.25">
      <c r="A17" s="89" t="e">
        <f>'Resp. 1'!B19</f>
        <v>#REF!</v>
      </c>
      <c r="B17" s="89"/>
      <c r="C17" s="93">
        <v>60</v>
      </c>
      <c r="D17" s="92">
        <f t="shared" si="0"/>
        <v>0</v>
      </c>
      <c r="E17" s="93"/>
      <c r="F17" s="94" t="str">
        <f t="shared" si="1"/>
        <v>X</v>
      </c>
      <c r="G17" s="94" t="str">
        <f t="shared" si="2"/>
        <v/>
      </c>
      <c r="H17" s="94" t="str">
        <f t="shared" si="3"/>
        <v/>
      </c>
      <c r="I17" s="94" t="str">
        <f t="shared" si="4"/>
        <v/>
      </c>
      <c r="J17" s="94" t="str">
        <f t="shared" si="5"/>
        <v/>
      </c>
    </row>
    <row r="18" spans="1:10" ht="26.25" customHeight="1" x14ac:dyDescent="0.25">
      <c r="A18" s="89">
        <f>'Resp. 1'!B20</f>
        <v>0</v>
      </c>
      <c r="B18" s="96"/>
      <c r="C18" s="93"/>
      <c r="D18" s="92">
        <f t="shared" si="0"/>
        <v>0</v>
      </c>
      <c r="E18" s="93"/>
      <c r="F18" s="94" t="str">
        <f t="shared" si="1"/>
        <v>X</v>
      </c>
      <c r="G18" s="94" t="str">
        <f t="shared" si="2"/>
        <v/>
      </c>
      <c r="H18" s="94" t="str">
        <f t="shared" si="3"/>
        <v/>
      </c>
      <c r="I18" s="94" t="str">
        <f t="shared" si="4"/>
        <v/>
      </c>
      <c r="J18" s="94" t="str">
        <f t="shared" si="5"/>
        <v/>
      </c>
    </row>
    <row r="19" spans="1:10" ht="26.25" customHeight="1" x14ac:dyDescent="0.25">
      <c r="A19" s="89">
        <f>'Resp. 1'!B21</f>
        <v>0</v>
      </c>
      <c r="B19" s="96"/>
      <c r="C19" s="93"/>
      <c r="D19" s="92">
        <f t="shared" si="0"/>
        <v>0</v>
      </c>
      <c r="E19" s="93"/>
      <c r="F19" s="94" t="str">
        <f t="shared" si="1"/>
        <v>X</v>
      </c>
      <c r="G19" s="94" t="str">
        <f t="shared" si="2"/>
        <v/>
      </c>
      <c r="H19" s="94" t="str">
        <f t="shared" si="3"/>
        <v/>
      </c>
      <c r="I19" s="94" t="str">
        <f t="shared" si="4"/>
        <v/>
      </c>
      <c r="J19" s="94" t="str">
        <f t="shared" si="5"/>
        <v/>
      </c>
    </row>
    <row r="20" spans="1:10" ht="26.25" customHeight="1" x14ac:dyDescent="0.25">
      <c r="A20" s="89">
        <f>'Resp. 1'!B22</f>
        <v>0</v>
      </c>
      <c r="B20" s="96"/>
      <c r="C20" s="93"/>
      <c r="D20" s="92">
        <f t="shared" si="0"/>
        <v>0</v>
      </c>
      <c r="E20" s="93"/>
      <c r="F20" s="94" t="str">
        <f t="shared" si="1"/>
        <v>X</v>
      </c>
      <c r="G20" s="94" t="str">
        <f t="shared" si="2"/>
        <v/>
      </c>
      <c r="H20" s="94" t="str">
        <f t="shared" si="3"/>
        <v/>
      </c>
      <c r="I20" s="94" t="str">
        <f t="shared" si="4"/>
        <v/>
      </c>
      <c r="J20" s="94" t="str">
        <f t="shared" si="5"/>
        <v/>
      </c>
    </row>
    <row r="21" spans="1:10" x14ac:dyDescent="0.25">
      <c r="A21" s="97" t="s">
        <v>246</v>
      </c>
      <c r="B21" s="98" t="str">
        <f>IF(C21=60,"Pesatura Adeguata","Pesatura Inadeguata")</f>
        <v>Pesatura Adeguata</v>
      </c>
      <c r="C21" s="99">
        <f>SUM(C11:C20)</f>
        <v>60</v>
      </c>
      <c r="D21" s="99"/>
      <c r="E21" s="100">
        <f>SUM(G21:J21)/C21</f>
        <v>0</v>
      </c>
      <c r="F21" s="101"/>
      <c r="G21" s="102">
        <f>IF(G11="x",C11*D11)+IF(G12="x",C12*D12)+IF(G13="x",C13*D13)+IF(G14="x",C14*D14)+IF(G15="x",C15*D15)+IF(G16="x",C16*D16)+IF(G17="x",C17*D17)+IF(G18="x",C18*D18)+IF(G19="x",C19*D19)+IF(G20="x",C20*D20)</f>
        <v>0</v>
      </c>
      <c r="H21" s="102">
        <f>IF(H11="x",C11*D11)+IF(H12="x",C12*D12)+IF(H13="x",C13*D13)+IF(H14="x",C14*D14)+IF(H15="x",C15*D15)+IF(H16="x",C16*D16)+IF(H17="x",C17*D17)+IF(H18="x",C18*D18)+IF(H19="x",C19*D19)+IF(H20="x",C20*D20)</f>
        <v>0</v>
      </c>
      <c r="I21" s="102">
        <f>IF(I11="x",C11*D11)+IF(I12="x",C12*D12)+IF(I13="x",C13*D13)+IF(I14="x",C14*D14)+IF(I15="x",C15*D15)+IF(I16="x",C16*D16)+IF(I17="x",C17*D17)+IF(I18="x",C18*D18)+IF(I19="x",C19*D19)+IF(I20="x",C20*D20)</f>
        <v>0</v>
      </c>
      <c r="J21" s="102">
        <f>IF(J11="x",C11*D11)+IF(J12="x",C12*D12)+IF(J13="x",C13*D13)+IF(J14="x",C14*D14)+IF(J15="x",C15*D15)+IF(J16="x",C16*D16)+IF(J17="x",C17*D17)+IF(J18="x",C18*D18)+IF(J19="x",C19*D19)+IF(J19="x",C19*D19)</f>
        <v>0</v>
      </c>
    </row>
    <row r="22" spans="1:10" ht="3" customHeight="1" x14ac:dyDescent="0.25">
      <c r="A22" s="601"/>
      <c r="B22" s="602"/>
      <c r="C22" s="602"/>
      <c r="D22" s="274"/>
      <c r="E22" s="601"/>
      <c r="F22" s="602"/>
      <c r="G22" s="602"/>
      <c r="H22" s="601"/>
      <c r="I22" s="602"/>
      <c r="J22" s="602"/>
    </row>
    <row r="23" spans="1:10" ht="42" customHeight="1" x14ac:dyDescent="0.25">
      <c r="A23" s="87" t="s">
        <v>247</v>
      </c>
      <c r="B23" s="87" t="s">
        <v>238</v>
      </c>
      <c r="C23" s="88" t="s">
        <v>239</v>
      </c>
      <c r="D23" s="88" t="s">
        <v>240</v>
      </c>
      <c r="E23" s="88" t="s">
        <v>241</v>
      </c>
      <c r="F23" s="88" t="s">
        <v>242</v>
      </c>
      <c r="G23" s="88" t="s">
        <v>57</v>
      </c>
      <c r="H23" s="88" t="s">
        <v>243</v>
      </c>
      <c r="I23" s="88" t="s">
        <v>244</v>
      </c>
      <c r="J23" s="88" t="s">
        <v>245</v>
      </c>
    </row>
    <row r="24" spans="1:10" s="105" customFormat="1" ht="27" customHeight="1" x14ac:dyDescent="0.25">
      <c r="A24" s="96" t="str">
        <f>'Resp. 1'!B33</f>
        <v>Garantire il controllo effettivo da parte della stazione appaltante sull’esecuzione delle prestazioni</v>
      </c>
      <c r="B24" s="95"/>
      <c r="C24" s="104">
        <v>20</v>
      </c>
      <c r="D24" s="92">
        <f>E24/100</f>
        <v>0</v>
      </c>
      <c r="E24" s="93"/>
      <c r="F24" s="94" t="str">
        <f t="shared" ref="F24:F34" si="6">IF(E24&lt;=20,"X","")</f>
        <v>X</v>
      </c>
      <c r="G24" s="94" t="str">
        <f t="shared" ref="G24:G34" si="7">IF(AND(E24&gt;20,E24&lt;=50),"X","")</f>
        <v/>
      </c>
      <c r="H24" s="94" t="str">
        <f t="shared" ref="H24:H34" si="8">IF(AND(E24&gt;50,E24&lt;=70),"X","")</f>
        <v/>
      </c>
      <c r="I24" s="94" t="str">
        <f t="shared" ref="I24:I34" si="9">IF(AND(E24&gt;70,E24&lt;=90),"X","")</f>
        <v/>
      </c>
      <c r="J24" s="94" t="str">
        <f>IF(AND(E24&gt;90,E24&lt;=100),"X","")</f>
        <v/>
      </c>
    </row>
    <row r="25" spans="1:10" s="105" customFormat="1" ht="27" customHeight="1" x14ac:dyDescent="0.25">
      <c r="A25" s="96" t="e">
        <f>'Resp. 1'!#REF!</f>
        <v>#REF!</v>
      </c>
      <c r="B25" s="96"/>
      <c r="C25" s="104"/>
      <c r="D25" s="92">
        <f t="shared" ref="D25:D31" si="10">E25/100</f>
        <v>0</v>
      </c>
      <c r="E25" s="93"/>
      <c r="F25" s="94" t="str">
        <f t="shared" si="6"/>
        <v>X</v>
      </c>
      <c r="G25" s="94" t="str">
        <f t="shared" si="7"/>
        <v/>
      </c>
      <c r="H25" s="94" t="str">
        <f t="shared" si="8"/>
        <v/>
      </c>
      <c r="I25" s="94" t="str">
        <f t="shared" si="9"/>
        <v/>
      </c>
      <c r="J25" s="94" t="str">
        <f t="shared" ref="J25:J31" si="11">IF(AND(E25&gt;90,E25&lt;=100),"X","")</f>
        <v/>
      </c>
    </row>
    <row r="26" spans="1:10" s="105" customFormat="1" ht="27" customHeight="1" x14ac:dyDescent="0.25">
      <c r="A26" s="96" t="str">
        <f>'Resp. 1'!B34</f>
        <v xml:space="preserve"> Pianificare e implementare le azioni necessarie all'introduzione del Lavoro Agile secondo le direttive di cui all'art. 87 del  D.L. n. 18 del 17/3/2020 recante "Misure straordinarie in materia di lavoro agile…" 
</v>
      </c>
      <c r="B26" s="96"/>
      <c r="C26" s="104"/>
      <c r="D26" s="92">
        <f t="shared" si="10"/>
        <v>0</v>
      </c>
      <c r="E26" s="93"/>
      <c r="F26" s="94" t="str">
        <f t="shared" si="6"/>
        <v>X</v>
      </c>
      <c r="G26" s="94" t="str">
        <f t="shared" si="7"/>
        <v/>
      </c>
      <c r="H26" s="94" t="str">
        <f t="shared" si="8"/>
        <v/>
      </c>
      <c r="I26" s="94" t="str">
        <f t="shared" si="9"/>
        <v/>
      </c>
      <c r="J26" s="94" t="str">
        <f t="shared" si="11"/>
        <v/>
      </c>
    </row>
    <row r="27" spans="1:10" s="105" customFormat="1" ht="27" customHeight="1" x14ac:dyDescent="0.25">
      <c r="A27" s="96" t="str">
        <f>'Resp. 1'!B35</f>
        <v>Gestione dell'emergenza sanitaria  a cura del personale della Polizia Locale</v>
      </c>
      <c r="B27" s="96"/>
      <c r="C27" s="104"/>
      <c r="D27" s="92">
        <f t="shared" si="10"/>
        <v>0</v>
      </c>
      <c r="E27" s="93"/>
      <c r="F27" s="94" t="str">
        <f t="shared" si="6"/>
        <v>X</v>
      </c>
      <c r="G27" s="94" t="str">
        <f t="shared" si="7"/>
        <v/>
      </c>
      <c r="H27" s="94" t="str">
        <f t="shared" si="8"/>
        <v/>
      </c>
      <c r="I27" s="94" t="str">
        <f t="shared" si="9"/>
        <v/>
      </c>
      <c r="J27" s="94" t="str">
        <f t="shared" si="11"/>
        <v/>
      </c>
    </row>
    <row r="28" spans="1:10" s="105" customFormat="1" ht="27" customHeight="1" x14ac:dyDescent="0.25">
      <c r="A28" s="96">
        <f>'Resp. 1'!B36</f>
        <v>0</v>
      </c>
      <c r="B28" s="96"/>
      <c r="C28" s="106"/>
      <c r="D28" s="92">
        <f t="shared" si="10"/>
        <v>0</v>
      </c>
      <c r="E28" s="93"/>
      <c r="F28" s="94" t="str">
        <f t="shared" si="6"/>
        <v>X</v>
      </c>
      <c r="G28" s="94" t="str">
        <f t="shared" si="7"/>
        <v/>
      </c>
      <c r="H28" s="94" t="str">
        <f t="shared" si="8"/>
        <v/>
      </c>
      <c r="I28" s="94" t="str">
        <f t="shared" si="9"/>
        <v/>
      </c>
      <c r="J28" s="94" t="str">
        <f t="shared" si="11"/>
        <v/>
      </c>
    </row>
    <row r="29" spans="1:10" s="105" customFormat="1" ht="27" customHeight="1" x14ac:dyDescent="0.25">
      <c r="A29" s="96">
        <f>'Resp. 1'!B37</f>
        <v>0</v>
      </c>
      <c r="B29" s="96"/>
      <c r="C29" s="106"/>
      <c r="D29" s="92">
        <f t="shared" si="10"/>
        <v>0</v>
      </c>
      <c r="E29" s="93"/>
      <c r="F29" s="94" t="str">
        <f t="shared" si="6"/>
        <v>X</v>
      </c>
      <c r="G29" s="94" t="str">
        <f t="shared" si="7"/>
        <v/>
      </c>
      <c r="H29" s="94" t="str">
        <f t="shared" si="8"/>
        <v/>
      </c>
      <c r="I29" s="94" t="str">
        <f t="shared" si="9"/>
        <v/>
      </c>
      <c r="J29" s="94" t="str">
        <f t="shared" si="11"/>
        <v/>
      </c>
    </row>
    <row r="30" spans="1:10" s="105" customFormat="1" ht="27" customHeight="1" x14ac:dyDescent="0.25">
      <c r="A30" s="96">
        <f>'Resp. 1'!B38</f>
        <v>0</v>
      </c>
      <c r="B30" s="96"/>
      <c r="C30" s="106"/>
      <c r="D30" s="92">
        <f t="shared" si="10"/>
        <v>0</v>
      </c>
      <c r="E30" s="93"/>
      <c r="F30" s="94" t="str">
        <f t="shared" si="6"/>
        <v>X</v>
      </c>
      <c r="G30" s="94" t="str">
        <f t="shared" si="7"/>
        <v/>
      </c>
      <c r="H30" s="94" t="str">
        <f t="shared" si="8"/>
        <v/>
      </c>
      <c r="I30" s="94" t="str">
        <f t="shared" si="9"/>
        <v/>
      </c>
      <c r="J30" s="94" t="str">
        <f t="shared" si="11"/>
        <v/>
      </c>
    </row>
    <row r="31" spans="1:10" s="105" customFormat="1" ht="27" customHeight="1" x14ac:dyDescent="0.25">
      <c r="A31" s="96">
        <f>'Resp. 1'!B39</f>
        <v>0</v>
      </c>
      <c r="B31" s="96"/>
      <c r="C31" s="106"/>
      <c r="D31" s="92">
        <f t="shared" si="10"/>
        <v>0</v>
      </c>
      <c r="E31" s="93"/>
      <c r="F31" s="94" t="str">
        <f t="shared" si="6"/>
        <v>X</v>
      </c>
      <c r="G31" s="94" t="str">
        <f t="shared" si="7"/>
        <v/>
      </c>
      <c r="H31" s="94" t="str">
        <f t="shared" si="8"/>
        <v/>
      </c>
      <c r="I31" s="94" t="str">
        <f t="shared" si="9"/>
        <v/>
      </c>
      <c r="J31" s="94" t="str">
        <f t="shared" si="11"/>
        <v/>
      </c>
    </row>
    <row r="32" spans="1:10" ht="42" customHeight="1" x14ac:dyDescent="0.25">
      <c r="A32" s="273" t="s">
        <v>248</v>
      </c>
      <c r="B32" s="273" t="s">
        <v>249</v>
      </c>
      <c r="C32" s="88" t="s">
        <v>239</v>
      </c>
      <c r="D32" s="88" t="s">
        <v>240</v>
      </c>
      <c r="E32" s="88" t="s">
        <v>241</v>
      </c>
      <c r="F32" s="107" t="s">
        <v>250</v>
      </c>
      <c r="G32" s="107" t="s">
        <v>251</v>
      </c>
      <c r="H32" s="107" t="s">
        <v>252</v>
      </c>
      <c r="I32" s="107" t="s">
        <v>253</v>
      </c>
      <c r="J32" s="107" t="s">
        <v>254</v>
      </c>
    </row>
    <row r="33" spans="1:11" s="105" customFormat="1" ht="49.5" customHeight="1" x14ac:dyDescent="0.25">
      <c r="A33" s="96" t="s">
        <v>317</v>
      </c>
      <c r="B33" s="96" t="s">
        <v>318</v>
      </c>
      <c r="C33" s="106">
        <v>20</v>
      </c>
      <c r="D33" s="92">
        <f>E33/100</f>
        <v>0</v>
      </c>
      <c r="E33" s="93"/>
      <c r="F33" s="94" t="str">
        <f t="shared" si="6"/>
        <v>X</v>
      </c>
      <c r="G33" s="94" t="str">
        <f t="shared" si="7"/>
        <v/>
      </c>
      <c r="H33" s="94" t="str">
        <f t="shared" si="8"/>
        <v/>
      </c>
      <c r="I33" s="94" t="str">
        <f t="shared" si="9"/>
        <v/>
      </c>
      <c r="J33" s="94" t="str">
        <f t="shared" ref="J33:J39" si="12">IF(AND(E33&gt;90,E33&lt;=100),"X","")</f>
        <v/>
      </c>
    </row>
    <row r="34" spans="1:11" s="105" customFormat="1" ht="18.75" customHeight="1" x14ac:dyDescent="0.25">
      <c r="A34" s="96"/>
      <c r="B34" s="96"/>
      <c r="C34" s="106"/>
      <c r="D34" s="92">
        <f t="shared" ref="D34:D39" si="13">E34/100</f>
        <v>0</v>
      </c>
      <c r="E34" s="93"/>
      <c r="F34" s="94" t="str">
        <f t="shared" si="6"/>
        <v>X</v>
      </c>
      <c r="G34" s="94" t="str">
        <f t="shared" si="7"/>
        <v/>
      </c>
      <c r="H34" s="94" t="str">
        <f t="shared" si="8"/>
        <v/>
      </c>
      <c r="I34" s="94" t="str">
        <f t="shared" si="9"/>
        <v/>
      </c>
      <c r="J34" s="94" t="str">
        <f t="shared" si="12"/>
        <v/>
      </c>
    </row>
    <row r="35" spans="1:11" s="105" customFormat="1" ht="18.75" customHeight="1" x14ac:dyDescent="0.25">
      <c r="A35" s="96"/>
      <c r="B35" s="96"/>
      <c r="C35" s="106"/>
      <c r="D35" s="92">
        <f t="shared" si="13"/>
        <v>0</v>
      </c>
      <c r="E35" s="93"/>
      <c r="F35" s="94" t="str">
        <f>IF(E35&lt;=20,"X","")</f>
        <v>X</v>
      </c>
      <c r="G35" s="94" t="str">
        <f>IF(AND(E35&gt;20,E35&lt;=50),"X","")</f>
        <v/>
      </c>
      <c r="H35" s="94" t="str">
        <f>IF(AND(E35&gt;50,E35&lt;=70),"X","")</f>
        <v/>
      </c>
      <c r="I35" s="94" t="str">
        <f>IF(AND(E35&gt;70,E35&lt;=90),"X","")</f>
        <v/>
      </c>
      <c r="J35" s="94" t="str">
        <f t="shared" si="12"/>
        <v/>
      </c>
    </row>
    <row r="36" spans="1:11" s="105" customFormat="1" ht="18.75" customHeight="1" x14ac:dyDescent="0.25">
      <c r="A36" s="96"/>
      <c r="B36" s="96"/>
      <c r="C36" s="106"/>
      <c r="D36" s="92">
        <f t="shared" si="13"/>
        <v>0</v>
      </c>
      <c r="E36" s="93"/>
      <c r="F36" s="94" t="str">
        <f>IF(E36&lt;=20,"X","")</f>
        <v>X</v>
      </c>
      <c r="G36" s="94" t="str">
        <f>IF(AND(E36&gt;20,E36&lt;=50),"X","")</f>
        <v/>
      </c>
      <c r="H36" s="94" t="str">
        <f>IF(AND(E36&gt;50,E36&lt;=70),"X","")</f>
        <v/>
      </c>
      <c r="I36" s="94" t="str">
        <f>IF(AND(E36&gt;70,E36&lt;=90),"X","")</f>
        <v/>
      </c>
      <c r="J36" s="94" t="str">
        <f t="shared" si="12"/>
        <v/>
      </c>
    </row>
    <row r="37" spans="1:11" s="105" customFormat="1" ht="18.75" customHeight="1" x14ac:dyDescent="0.25">
      <c r="A37" s="96"/>
      <c r="B37" s="96"/>
      <c r="C37" s="106"/>
      <c r="D37" s="92">
        <f t="shared" si="13"/>
        <v>0</v>
      </c>
      <c r="E37" s="93"/>
      <c r="F37" s="94" t="str">
        <f>IF(E37&lt;=20,"X","")</f>
        <v>X</v>
      </c>
      <c r="G37" s="94" t="str">
        <f>IF(AND(E37&gt;20,E37&lt;=50),"X","")</f>
        <v/>
      </c>
      <c r="H37" s="94" t="str">
        <f>IF(AND(E37&gt;50,E37&lt;=70),"X","")</f>
        <v/>
      </c>
      <c r="I37" s="94" t="str">
        <f>IF(AND(E37&gt;70,E37&lt;=90),"X","")</f>
        <v/>
      </c>
      <c r="J37" s="94" t="str">
        <f t="shared" si="12"/>
        <v/>
      </c>
    </row>
    <row r="38" spans="1:11" s="105" customFormat="1" ht="18.75" customHeight="1" x14ac:dyDescent="0.25">
      <c r="A38" s="96"/>
      <c r="B38" s="96"/>
      <c r="C38" s="106"/>
      <c r="D38" s="92">
        <f t="shared" si="13"/>
        <v>0</v>
      </c>
      <c r="E38" s="93"/>
      <c r="F38" s="94" t="str">
        <f>IF(E38&lt;=20,"X","")</f>
        <v>X</v>
      </c>
      <c r="G38" s="94" t="str">
        <f>IF(AND(E38&gt;20,E38&lt;=50),"X","")</f>
        <v/>
      </c>
      <c r="H38" s="94" t="str">
        <f>IF(AND(E38&gt;50,E38&lt;=70),"X","")</f>
        <v/>
      </c>
      <c r="I38" s="94" t="str">
        <f>IF(AND(E38&gt;70,E38&lt;=90),"X","")</f>
        <v/>
      </c>
      <c r="J38" s="94" t="str">
        <f t="shared" si="12"/>
        <v/>
      </c>
    </row>
    <row r="39" spans="1:11" s="105" customFormat="1" ht="18.75" customHeight="1" x14ac:dyDescent="0.25">
      <c r="A39" s="96"/>
      <c r="B39" s="96"/>
      <c r="C39" s="106"/>
      <c r="D39" s="92">
        <f t="shared" si="13"/>
        <v>0</v>
      </c>
      <c r="E39" s="93"/>
      <c r="F39" s="94" t="str">
        <f>IF(E39&lt;=20,"X","")</f>
        <v>X</v>
      </c>
      <c r="G39" s="94" t="str">
        <f>IF(AND(E39&gt;20,E39&lt;=50),"X","")</f>
        <v/>
      </c>
      <c r="H39" s="94" t="str">
        <f>IF(AND(E39&gt;50,E39&lt;=70),"X","")</f>
        <v/>
      </c>
      <c r="I39" s="94" t="str">
        <f>IF(AND(E39&gt;70,E39&lt;=90),"X","")</f>
        <v/>
      </c>
      <c r="J39" s="94" t="str">
        <f t="shared" si="12"/>
        <v/>
      </c>
    </row>
    <row r="40" spans="1:11" ht="25.5" x14ac:dyDescent="0.25">
      <c r="A40" s="97" t="s">
        <v>255</v>
      </c>
      <c r="B40" s="98" t="str">
        <f>IF(C40=40,"Pesatura Adeguata","Pesatura Inadeguata")</f>
        <v>Pesatura Adeguata</v>
      </c>
      <c r="C40" s="106">
        <f>SUM(C24:C35)</f>
        <v>40</v>
      </c>
      <c r="D40" s="273"/>
      <c r="E40" s="100">
        <f>SUM(G40:J40)/C40</f>
        <v>0</v>
      </c>
      <c r="F40" s="108"/>
      <c r="G40" s="109">
        <f>IF(G24="x",C24*D24)+IF(G25="x",C25*D25)+IF(G26="x",C26*D26)+IF(G27="x",C27*D27)+IF(G28="x",C28*D28)+IF(G29="x",C29*D29)+IF(G30="x",C30*D30)+IF(G31="x",C31*D31)+IF(G33="x",C33*D33)+IF(G34="x",C34*D34)+IF(G35="x",C35*D35)+IF(G36="x",C36*D36)+IF(G37="x",C37*D37)+IF(G38="x",C38*D38)+IF(G39="x",C39*D39)</f>
        <v>0</v>
      </c>
      <c r="H40" s="109">
        <f>IF(H24="x",C24*D24)+IF(H25="x",C25*D25)+IF(H26="x",C26*D26)+IF(H27="x",C27*D27)+IF(H28="x",C28*D28)+IF(H29="x",C29*D29)+IF(H30="x",C30*D30)+IF(H31="x",C31*D31)+IF(H33="x",C33*D33)+IF(H34="x",C34*D34)+IF(H35="x",C35*D35)+IF(H36="x",C36*D36)+IF(H37="x",C37*D37)+IF(H38="x",C38*D38)+IF(H39="x",C39*D39)</f>
        <v>0</v>
      </c>
      <c r="I40" s="109">
        <f>IF(I24="x",C24*D24)+IF(I25="x",C25*D25)+IF(I26="x",C26*D26)+IF(I27="x",C27*D27)+IF(I28="x",C28*D28)+IF(I29="x",C29*D29)+IF(I30="x",C30*D30)+IF(I31="x",C31*D31)+IF(I33="x",C33*D33)+IF(I34="x",C34*D34)+IF(I35="x",C35*D35)+IF(I36="x",C36*D36)+IF(I37="x",C37*D37)+IF(I38="x",C38*D38)+IF(I39="x",C39*D39)</f>
        <v>0</v>
      </c>
      <c r="J40" s="109">
        <f>IF(J24="x",C24*D24)+IF(J25="x",C25*D25)+IF(J26="x",C26*D26)+IF(J27="x",C27*D27)+IF(J28="x",C28*D28)+IF(J29="x",C29*D29)+IF(J30="x",C30*D30)+IF(J31="x",C31*D31)+IF(J33="x",C33*D33)+IF(J34="x",C34*D34)+IF(J35="x",C35*D35)+IF(J36="x",C36*D36)+IF(J37="x",C37*D37)+IF(J38="x",C38*D38)+IF(J39="x",C39*D39)</f>
        <v>0</v>
      </c>
    </row>
    <row r="41" spans="1:11" s="117" customFormat="1" ht="18" customHeight="1" x14ac:dyDescent="0.25">
      <c r="A41" s="110"/>
      <c r="B41" s="111"/>
      <c r="C41" s="112"/>
      <c r="D41" s="112" t="s">
        <v>256</v>
      </c>
      <c r="E41" s="113"/>
      <c r="F41" s="114"/>
      <c r="G41" s="114"/>
      <c r="H41" s="114"/>
      <c r="I41" s="114"/>
      <c r="J41" s="115"/>
      <c r="K41" s="116"/>
    </row>
    <row r="42" spans="1:11" ht="16.5" customHeight="1" x14ac:dyDescent="0.25">
      <c r="A42" s="591" t="s">
        <v>257</v>
      </c>
      <c r="B42" s="592"/>
      <c r="C42" s="99">
        <f>SUM(G21:J21)</f>
        <v>0</v>
      </c>
      <c r="D42" s="118">
        <f>C42/60</f>
        <v>0</v>
      </c>
      <c r="E42" s="119"/>
      <c r="F42" s="120"/>
      <c r="G42" s="120"/>
      <c r="H42" s="120"/>
      <c r="I42" s="120"/>
      <c r="J42" s="121"/>
      <c r="K42" s="122"/>
    </row>
    <row r="43" spans="1:11" ht="17.25" customHeight="1" x14ac:dyDescent="0.25">
      <c r="A43" s="123" t="s">
        <v>200</v>
      </c>
      <c r="B43" s="124"/>
      <c r="C43" s="125"/>
      <c r="D43" s="125"/>
      <c r="E43" s="593" t="s">
        <v>258</v>
      </c>
      <c r="F43" s="593"/>
      <c r="G43" s="594"/>
      <c r="H43" s="126">
        <f>C42+C44</f>
        <v>0</v>
      </c>
      <c r="I43" s="125" t="s">
        <v>259</v>
      </c>
      <c r="J43" s="127"/>
      <c r="K43" s="122"/>
    </row>
    <row r="44" spans="1:11" ht="16.5" customHeight="1" x14ac:dyDescent="0.25">
      <c r="A44" s="591" t="s">
        <v>260</v>
      </c>
      <c r="B44" s="592"/>
      <c r="C44" s="99">
        <f>SUM(F40:J40)</f>
        <v>0</v>
      </c>
      <c r="D44" s="118" t="s">
        <v>256</v>
      </c>
      <c r="E44" s="119"/>
      <c r="F44" s="120"/>
      <c r="G44" s="120"/>
      <c r="H44" s="120"/>
      <c r="I44" s="120"/>
      <c r="J44" s="121"/>
      <c r="K44" s="122"/>
    </row>
    <row r="45" spans="1:11" ht="26.25" customHeight="1" x14ac:dyDescent="0.25">
      <c r="A45" s="128"/>
      <c r="B45" s="129"/>
      <c r="C45" s="129"/>
      <c r="D45" s="129"/>
      <c r="E45" s="130"/>
      <c r="F45" s="131"/>
      <c r="G45" s="131"/>
      <c r="H45" s="131"/>
      <c r="I45" s="131"/>
      <c r="J45" s="132"/>
      <c r="K45" s="122"/>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92" priority="31" stopIfTrue="1" operator="equal">
      <formula>"Pesatura Inadeguata"</formula>
    </cfRule>
  </conditionalFormatting>
  <conditionalFormatting sqref="F11">
    <cfRule type="cellIs" dxfId="91" priority="30" stopIfTrue="1" operator="equal">
      <formula>"x"</formula>
    </cfRule>
  </conditionalFormatting>
  <conditionalFormatting sqref="G11">
    <cfRule type="cellIs" dxfId="90" priority="27" stopIfTrue="1" operator="equal">
      <formula>"x"</formula>
    </cfRule>
    <cfRule type="cellIs" dxfId="89" priority="29" stopIfTrue="1" operator="equal">
      <formula>"x"</formula>
    </cfRule>
  </conditionalFormatting>
  <conditionalFormatting sqref="H11">
    <cfRule type="cellIs" dxfId="88" priority="28" stopIfTrue="1" operator="equal">
      <formula>"x"</formula>
    </cfRule>
  </conditionalFormatting>
  <conditionalFormatting sqref="I11">
    <cfRule type="cellIs" dxfId="87" priority="26" stopIfTrue="1" operator="equal">
      <formula>"x"</formula>
    </cfRule>
  </conditionalFormatting>
  <conditionalFormatting sqref="J11">
    <cfRule type="cellIs" dxfId="86" priority="25" stopIfTrue="1" operator="equal">
      <formula>"x"</formula>
    </cfRule>
  </conditionalFormatting>
  <conditionalFormatting sqref="F12">
    <cfRule type="cellIs" dxfId="85" priority="24" stopIfTrue="1" operator="equal">
      <formula>"x"</formula>
    </cfRule>
  </conditionalFormatting>
  <conditionalFormatting sqref="G12">
    <cfRule type="cellIs" dxfId="84" priority="21" stopIfTrue="1" operator="equal">
      <formula>"x"</formula>
    </cfRule>
    <cfRule type="cellIs" dxfId="83" priority="23" stopIfTrue="1" operator="equal">
      <formula>"x"</formula>
    </cfRule>
  </conditionalFormatting>
  <conditionalFormatting sqref="H12">
    <cfRule type="cellIs" dxfId="82" priority="22" stopIfTrue="1" operator="equal">
      <formula>"x"</formula>
    </cfRule>
  </conditionalFormatting>
  <conditionalFormatting sqref="I12">
    <cfRule type="cellIs" dxfId="81" priority="20" stopIfTrue="1" operator="equal">
      <formula>"x"</formula>
    </cfRule>
  </conditionalFormatting>
  <conditionalFormatting sqref="J12">
    <cfRule type="cellIs" dxfId="80" priority="19" stopIfTrue="1" operator="equal">
      <formula>"x"</formula>
    </cfRule>
  </conditionalFormatting>
  <conditionalFormatting sqref="F24:F31">
    <cfRule type="cellIs" dxfId="79" priority="18" stopIfTrue="1" operator="equal">
      <formula>"x"</formula>
    </cfRule>
  </conditionalFormatting>
  <conditionalFormatting sqref="G24:G31">
    <cfRule type="cellIs" dxfId="78" priority="15" stopIfTrue="1" operator="equal">
      <formula>"x"</formula>
    </cfRule>
    <cfRule type="cellIs" dxfId="77" priority="17" stopIfTrue="1" operator="equal">
      <formula>"x"</formula>
    </cfRule>
  </conditionalFormatting>
  <conditionalFormatting sqref="H24:H31">
    <cfRule type="cellIs" dxfId="76" priority="16" stopIfTrue="1" operator="equal">
      <formula>"x"</formula>
    </cfRule>
  </conditionalFormatting>
  <conditionalFormatting sqref="I24:I31">
    <cfRule type="cellIs" dxfId="75" priority="14" stopIfTrue="1" operator="equal">
      <formula>"x"</formula>
    </cfRule>
  </conditionalFormatting>
  <conditionalFormatting sqref="J24:J31">
    <cfRule type="cellIs" dxfId="74" priority="13" stopIfTrue="1" operator="equal">
      <formula>"x"</formula>
    </cfRule>
  </conditionalFormatting>
  <conditionalFormatting sqref="F33:F39">
    <cfRule type="cellIs" dxfId="73" priority="12" stopIfTrue="1" operator="equal">
      <formula>"x"</formula>
    </cfRule>
  </conditionalFormatting>
  <conditionalFormatting sqref="G33:G39">
    <cfRule type="cellIs" dxfId="72" priority="9" stopIfTrue="1" operator="equal">
      <formula>"x"</formula>
    </cfRule>
    <cfRule type="cellIs" dxfId="71" priority="11" stopIfTrue="1" operator="equal">
      <formula>"x"</formula>
    </cfRule>
  </conditionalFormatting>
  <conditionalFormatting sqref="H33:H39">
    <cfRule type="cellIs" dxfId="70" priority="10" stopIfTrue="1" operator="equal">
      <formula>"x"</formula>
    </cfRule>
  </conditionalFormatting>
  <conditionalFormatting sqref="I33:I39">
    <cfRule type="cellIs" dxfId="69" priority="8" stopIfTrue="1" operator="equal">
      <formula>"x"</formula>
    </cfRule>
  </conditionalFormatting>
  <conditionalFormatting sqref="J33:J39">
    <cfRule type="cellIs" dxfId="68" priority="7" stopIfTrue="1" operator="equal">
      <formula>"x"</formula>
    </cfRule>
  </conditionalFormatting>
  <conditionalFormatting sqref="F13:F20">
    <cfRule type="cellIs" dxfId="67" priority="6" stopIfTrue="1" operator="equal">
      <formula>"x"</formula>
    </cfRule>
  </conditionalFormatting>
  <conditionalFormatting sqref="G13:G20">
    <cfRule type="cellIs" dxfId="66" priority="3" stopIfTrue="1" operator="equal">
      <formula>"x"</formula>
    </cfRule>
    <cfRule type="cellIs" dxfId="65" priority="5" stopIfTrue="1" operator="equal">
      <formula>"x"</formula>
    </cfRule>
  </conditionalFormatting>
  <conditionalFormatting sqref="H13:H20">
    <cfRule type="cellIs" dxfId="64" priority="4" stopIfTrue="1" operator="equal">
      <formula>"x"</formula>
    </cfRule>
  </conditionalFormatting>
  <conditionalFormatting sqref="I13:I20">
    <cfRule type="cellIs" dxfId="63" priority="2" stopIfTrue="1" operator="equal">
      <formula>"x"</formula>
    </cfRule>
  </conditionalFormatting>
  <conditionalFormatting sqref="J13:J20">
    <cfRule type="cellIs" dxfId="62" priority="1" stopIfTrue="1" operator="equal">
      <formula>"x"</formula>
    </cfRule>
  </conditionalFormatting>
  <dataValidations count="2">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formula1>Comportamenti</formula1>
    </dataValidation>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Foglio1!$B$2:$B$10</xm:f>
          </x14:formula1>
          <xm:sqref>B33:B39</xm:sqref>
        </x14:dataValidation>
        <x14:dataValidation type="list" allowBlank="1" showInputMessage="1" showErrorMessage="1">
          <x14:formula1>
            <xm:f>Foglio1!$A$2:$A$10</xm:f>
          </x14:formula1>
          <xm:sqref>A33:A39</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workbookViewId="0">
      <selection activeCell="I3" sqref="I3"/>
    </sheetView>
  </sheetViews>
  <sheetFormatPr defaultRowHeight="12.75" x14ac:dyDescent="0.25"/>
  <cols>
    <col min="1" max="1" width="48.5703125" style="83" customWidth="1"/>
    <col min="2" max="2" width="52.5703125" style="83" customWidth="1"/>
    <col min="3" max="3" width="10.28515625" style="83" customWidth="1"/>
    <col min="4" max="4" width="8.7109375" style="83" hidden="1" customWidth="1"/>
    <col min="5" max="5" width="9.28515625" style="83" customWidth="1"/>
    <col min="6" max="10" width="16" style="83" customWidth="1"/>
    <col min="11" max="256" width="9.28515625" style="83"/>
    <col min="257" max="257" width="42.42578125" style="83" customWidth="1"/>
    <col min="258" max="258" width="46.42578125" style="83" customWidth="1"/>
    <col min="259" max="259" width="10.28515625" style="83" customWidth="1"/>
    <col min="260" max="260" width="8.7109375" style="83" customWidth="1"/>
    <col min="261" max="261" width="9.28515625" style="83" customWidth="1"/>
    <col min="262" max="266" width="16" style="83" customWidth="1"/>
    <col min="267" max="512" width="9.28515625" style="83"/>
    <col min="513" max="513" width="42.42578125" style="83" customWidth="1"/>
    <col min="514" max="514" width="46.42578125" style="83" customWidth="1"/>
    <col min="515" max="515" width="10.28515625" style="83" customWidth="1"/>
    <col min="516" max="516" width="8.7109375" style="83" customWidth="1"/>
    <col min="517" max="517" width="9.28515625" style="83" customWidth="1"/>
    <col min="518" max="522" width="16" style="83" customWidth="1"/>
    <col min="523" max="768" width="9.28515625" style="83"/>
    <col min="769" max="769" width="42.42578125" style="83" customWidth="1"/>
    <col min="770" max="770" width="46.42578125" style="83" customWidth="1"/>
    <col min="771" max="771" width="10.28515625" style="83" customWidth="1"/>
    <col min="772" max="772" width="8.7109375" style="83" customWidth="1"/>
    <col min="773" max="773" width="9.28515625" style="83" customWidth="1"/>
    <col min="774" max="778" width="16" style="83" customWidth="1"/>
    <col min="779" max="1024" width="9.28515625" style="83"/>
    <col min="1025" max="1025" width="42.42578125" style="83" customWidth="1"/>
    <col min="1026" max="1026" width="46.42578125" style="83" customWidth="1"/>
    <col min="1027" max="1027" width="10.28515625" style="83" customWidth="1"/>
    <col min="1028" max="1028" width="8.7109375" style="83" customWidth="1"/>
    <col min="1029" max="1029" width="9.28515625" style="83" customWidth="1"/>
    <col min="1030" max="1034" width="16" style="83" customWidth="1"/>
    <col min="1035" max="1280" width="9.28515625" style="83"/>
    <col min="1281" max="1281" width="42.42578125" style="83" customWidth="1"/>
    <col min="1282" max="1282" width="46.42578125" style="83" customWidth="1"/>
    <col min="1283" max="1283" width="10.28515625" style="83" customWidth="1"/>
    <col min="1284" max="1284" width="8.7109375" style="83" customWidth="1"/>
    <col min="1285" max="1285" width="9.28515625" style="83" customWidth="1"/>
    <col min="1286" max="1290" width="16" style="83" customWidth="1"/>
    <col min="1291" max="1536" width="9.28515625" style="83"/>
    <col min="1537" max="1537" width="42.42578125" style="83" customWidth="1"/>
    <col min="1538" max="1538" width="46.42578125" style="83" customWidth="1"/>
    <col min="1539" max="1539" width="10.28515625" style="83" customWidth="1"/>
    <col min="1540" max="1540" width="8.7109375" style="83" customWidth="1"/>
    <col min="1541" max="1541" width="9.28515625" style="83" customWidth="1"/>
    <col min="1542" max="1546" width="16" style="83" customWidth="1"/>
    <col min="1547" max="1792" width="9.28515625" style="83"/>
    <col min="1793" max="1793" width="42.42578125" style="83" customWidth="1"/>
    <col min="1794" max="1794" width="46.42578125" style="83" customWidth="1"/>
    <col min="1795" max="1795" width="10.28515625" style="83" customWidth="1"/>
    <col min="1796" max="1796" width="8.7109375" style="83" customWidth="1"/>
    <col min="1797" max="1797" width="9.28515625" style="83" customWidth="1"/>
    <col min="1798" max="1802" width="16" style="83" customWidth="1"/>
    <col min="1803" max="2048" width="9.28515625" style="83"/>
    <col min="2049" max="2049" width="42.42578125" style="83" customWidth="1"/>
    <col min="2050" max="2050" width="46.42578125" style="83" customWidth="1"/>
    <col min="2051" max="2051" width="10.28515625" style="83" customWidth="1"/>
    <col min="2052" max="2052" width="8.7109375" style="83" customWidth="1"/>
    <col min="2053" max="2053" width="9.28515625" style="83" customWidth="1"/>
    <col min="2054" max="2058" width="16" style="83" customWidth="1"/>
    <col min="2059" max="2304" width="9.28515625" style="83"/>
    <col min="2305" max="2305" width="42.42578125" style="83" customWidth="1"/>
    <col min="2306" max="2306" width="46.42578125" style="83" customWidth="1"/>
    <col min="2307" max="2307" width="10.28515625" style="83" customWidth="1"/>
    <col min="2308" max="2308" width="8.7109375" style="83" customWidth="1"/>
    <col min="2309" max="2309" width="9.28515625" style="83" customWidth="1"/>
    <col min="2310" max="2314" width="16" style="83" customWidth="1"/>
    <col min="2315" max="2560" width="9.28515625" style="83"/>
    <col min="2561" max="2561" width="42.42578125" style="83" customWidth="1"/>
    <col min="2562" max="2562" width="46.42578125" style="83" customWidth="1"/>
    <col min="2563" max="2563" width="10.28515625" style="83" customWidth="1"/>
    <col min="2564" max="2564" width="8.7109375" style="83" customWidth="1"/>
    <col min="2565" max="2565" width="9.28515625" style="83" customWidth="1"/>
    <col min="2566" max="2570" width="16" style="83" customWidth="1"/>
    <col min="2571" max="2816" width="9.28515625" style="83"/>
    <col min="2817" max="2817" width="42.42578125" style="83" customWidth="1"/>
    <col min="2818" max="2818" width="46.42578125" style="83" customWidth="1"/>
    <col min="2819" max="2819" width="10.28515625" style="83" customWidth="1"/>
    <col min="2820" max="2820" width="8.7109375" style="83" customWidth="1"/>
    <col min="2821" max="2821" width="9.28515625" style="83" customWidth="1"/>
    <col min="2822" max="2826" width="16" style="83" customWidth="1"/>
    <col min="2827" max="3072" width="9.28515625" style="83"/>
    <col min="3073" max="3073" width="42.42578125" style="83" customWidth="1"/>
    <col min="3074" max="3074" width="46.42578125" style="83" customWidth="1"/>
    <col min="3075" max="3075" width="10.28515625" style="83" customWidth="1"/>
    <col min="3076" max="3076" width="8.7109375" style="83" customWidth="1"/>
    <col min="3077" max="3077" width="9.28515625" style="83" customWidth="1"/>
    <col min="3078" max="3082" width="16" style="83" customWidth="1"/>
    <col min="3083" max="3328" width="9.28515625" style="83"/>
    <col min="3329" max="3329" width="42.42578125" style="83" customWidth="1"/>
    <col min="3330" max="3330" width="46.42578125" style="83" customWidth="1"/>
    <col min="3331" max="3331" width="10.28515625" style="83" customWidth="1"/>
    <col min="3332" max="3332" width="8.7109375" style="83" customWidth="1"/>
    <col min="3333" max="3333" width="9.28515625" style="83" customWidth="1"/>
    <col min="3334" max="3338" width="16" style="83" customWidth="1"/>
    <col min="3339" max="3584" width="9.28515625" style="83"/>
    <col min="3585" max="3585" width="42.42578125" style="83" customWidth="1"/>
    <col min="3586" max="3586" width="46.42578125" style="83" customWidth="1"/>
    <col min="3587" max="3587" width="10.28515625" style="83" customWidth="1"/>
    <col min="3588" max="3588" width="8.7109375" style="83" customWidth="1"/>
    <col min="3589" max="3589" width="9.28515625" style="83" customWidth="1"/>
    <col min="3590" max="3594" width="16" style="83" customWidth="1"/>
    <col min="3595" max="3840" width="9.28515625" style="83"/>
    <col min="3841" max="3841" width="42.42578125" style="83" customWidth="1"/>
    <col min="3842" max="3842" width="46.42578125" style="83" customWidth="1"/>
    <col min="3843" max="3843" width="10.28515625" style="83" customWidth="1"/>
    <col min="3844" max="3844" width="8.7109375" style="83" customWidth="1"/>
    <col min="3845" max="3845" width="9.28515625" style="83" customWidth="1"/>
    <col min="3846" max="3850" width="16" style="83" customWidth="1"/>
    <col min="3851" max="4096" width="9.28515625" style="83"/>
    <col min="4097" max="4097" width="42.42578125" style="83" customWidth="1"/>
    <col min="4098" max="4098" width="46.42578125" style="83" customWidth="1"/>
    <col min="4099" max="4099" width="10.28515625" style="83" customWidth="1"/>
    <col min="4100" max="4100" width="8.7109375" style="83" customWidth="1"/>
    <col min="4101" max="4101" width="9.28515625" style="83" customWidth="1"/>
    <col min="4102" max="4106" width="16" style="83" customWidth="1"/>
    <col min="4107" max="4352" width="9.28515625" style="83"/>
    <col min="4353" max="4353" width="42.42578125" style="83" customWidth="1"/>
    <col min="4354" max="4354" width="46.42578125" style="83" customWidth="1"/>
    <col min="4355" max="4355" width="10.28515625" style="83" customWidth="1"/>
    <col min="4356" max="4356" width="8.7109375" style="83" customWidth="1"/>
    <col min="4357" max="4357" width="9.28515625" style="83" customWidth="1"/>
    <col min="4358" max="4362" width="16" style="83" customWidth="1"/>
    <col min="4363" max="4608" width="9.28515625" style="83"/>
    <col min="4609" max="4609" width="42.42578125" style="83" customWidth="1"/>
    <col min="4610" max="4610" width="46.42578125" style="83" customWidth="1"/>
    <col min="4611" max="4611" width="10.28515625" style="83" customWidth="1"/>
    <col min="4612" max="4612" width="8.7109375" style="83" customWidth="1"/>
    <col min="4613" max="4613" width="9.28515625" style="83" customWidth="1"/>
    <col min="4614" max="4618" width="16" style="83" customWidth="1"/>
    <col min="4619" max="4864" width="9.28515625" style="83"/>
    <col min="4865" max="4865" width="42.42578125" style="83" customWidth="1"/>
    <col min="4866" max="4866" width="46.42578125" style="83" customWidth="1"/>
    <col min="4867" max="4867" width="10.28515625" style="83" customWidth="1"/>
    <col min="4868" max="4868" width="8.7109375" style="83" customWidth="1"/>
    <col min="4869" max="4869" width="9.28515625" style="83" customWidth="1"/>
    <col min="4870" max="4874" width="16" style="83" customWidth="1"/>
    <col min="4875" max="5120" width="9.28515625" style="83"/>
    <col min="5121" max="5121" width="42.42578125" style="83" customWidth="1"/>
    <col min="5122" max="5122" width="46.42578125" style="83" customWidth="1"/>
    <col min="5123" max="5123" width="10.28515625" style="83" customWidth="1"/>
    <col min="5124" max="5124" width="8.7109375" style="83" customWidth="1"/>
    <col min="5125" max="5125" width="9.28515625" style="83" customWidth="1"/>
    <col min="5126" max="5130" width="16" style="83" customWidth="1"/>
    <col min="5131" max="5376" width="9.28515625" style="83"/>
    <col min="5377" max="5377" width="42.42578125" style="83" customWidth="1"/>
    <col min="5378" max="5378" width="46.42578125" style="83" customWidth="1"/>
    <col min="5379" max="5379" width="10.28515625" style="83" customWidth="1"/>
    <col min="5380" max="5380" width="8.7109375" style="83" customWidth="1"/>
    <col min="5381" max="5381" width="9.28515625" style="83" customWidth="1"/>
    <col min="5382" max="5386" width="16" style="83" customWidth="1"/>
    <col min="5387" max="5632" width="9.28515625" style="83"/>
    <col min="5633" max="5633" width="42.42578125" style="83" customWidth="1"/>
    <col min="5634" max="5634" width="46.42578125" style="83" customWidth="1"/>
    <col min="5635" max="5635" width="10.28515625" style="83" customWidth="1"/>
    <col min="5636" max="5636" width="8.7109375" style="83" customWidth="1"/>
    <col min="5637" max="5637" width="9.28515625" style="83" customWidth="1"/>
    <col min="5638" max="5642" width="16" style="83" customWidth="1"/>
    <col min="5643" max="5888" width="9.28515625" style="83"/>
    <col min="5889" max="5889" width="42.42578125" style="83" customWidth="1"/>
    <col min="5890" max="5890" width="46.42578125" style="83" customWidth="1"/>
    <col min="5891" max="5891" width="10.28515625" style="83" customWidth="1"/>
    <col min="5892" max="5892" width="8.7109375" style="83" customWidth="1"/>
    <col min="5893" max="5893" width="9.28515625" style="83" customWidth="1"/>
    <col min="5894" max="5898" width="16" style="83" customWidth="1"/>
    <col min="5899" max="6144" width="9.28515625" style="83"/>
    <col min="6145" max="6145" width="42.42578125" style="83" customWidth="1"/>
    <col min="6146" max="6146" width="46.42578125" style="83" customWidth="1"/>
    <col min="6147" max="6147" width="10.28515625" style="83" customWidth="1"/>
    <col min="6148" max="6148" width="8.7109375" style="83" customWidth="1"/>
    <col min="6149" max="6149" width="9.28515625" style="83" customWidth="1"/>
    <col min="6150" max="6154" width="16" style="83" customWidth="1"/>
    <col min="6155" max="6400" width="9.28515625" style="83"/>
    <col min="6401" max="6401" width="42.42578125" style="83" customWidth="1"/>
    <col min="6402" max="6402" width="46.42578125" style="83" customWidth="1"/>
    <col min="6403" max="6403" width="10.28515625" style="83" customWidth="1"/>
    <col min="6404" max="6404" width="8.7109375" style="83" customWidth="1"/>
    <col min="6405" max="6405" width="9.28515625" style="83" customWidth="1"/>
    <col min="6406" max="6410" width="16" style="83" customWidth="1"/>
    <col min="6411" max="6656" width="9.28515625" style="83"/>
    <col min="6657" max="6657" width="42.42578125" style="83" customWidth="1"/>
    <col min="6658" max="6658" width="46.42578125" style="83" customWidth="1"/>
    <col min="6659" max="6659" width="10.28515625" style="83" customWidth="1"/>
    <col min="6660" max="6660" width="8.7109375" style="83" customWidth="1"/>
    <col min="6661" max="6661" width="9.28515625" style="83" customWidth="1"/>
    <col min="6662" max="6666" width="16" style="83" customWidth="1"/>
    <col min="6667" max="6912" width="9.28515625" style="83"/>
    <col min="6913" max="6913" width="42.42578125" style="83" customWidth="1"/>
    <col min="6914" max="6914" width="46.42578125" style="83" customWidth="1"/>
    <col min="6915" max="6915" width="10.28515625" style="83" customWidth="1"/>
    <col min="6916" max="6916" width="8.7109375" style="83" customWidth="1"/>
    <col min="6917" max="6917" width="9.28515625" style="83" customWidth="1"/>
    <col min="6918" max="6922" width="16" style="83" customWidth="1"/>
    <col min="6923" max="7168" width="9.28515625" style="83"/>
    <col min="7169" max="7169" width="42.42578125" style="83" customWidth="1"/>
    <col min="7170" max="7170" width="46.42578125" style="83" customWidth="1"/>
    <col min="7171" max="7171" width="10.28515625" style="83" customWidth="1"/>
    <col min="7172" max="7172" width="8.7109375" style="83" customWidth="1"/>
    <col min="7173" max="7173" width="9.28515625" style="83" customWidth="1"/>
    <col min="7174" max="7178" width="16" style="83" customWidth="1"/>
    <col min="7179" max="7424" width="9.28515625" style="83"/>
    <col min="7425" max="7425" width="42.42578125" style="83" customWidth="1"/>
    <col min="7426" max="7426" width="46.42578125" style="83" customWidth="1"/>
    <col min="7427" max="7427" width="10.28515625" style="83" customWidth="1"/>
    <col min="7428" max="7428" width="8.7109375" style="83" customWidth="1"/>
    <col min="7429" max="7429" width="9.28515625" style="83" customWidth="1"/>
    <col min="7430" max="7434" width="16" style="83" customWidth="1"/>
    <col min="7435" max="7680" width="9.28515625" style="83"/>
    <col min="7681" max="7681" width="42.42578125" style="83" customWidth="1"/>
    <col min="7682" max="7682" width="46.42578125" style="83" customWidth="1"/>
    <col min="7683" max="7683" width="10.28515625" style="83" customWidth="1"/>
    <col min="7684" max="7684" width="8.7109375" style="83" customWidth="1"/>
    <col min="7685" max="7685" width="9.28515625" style="83" customWidth="1"/>
    <col min="7686" max="7690" width="16" style="83" customWidth="1"/>
    <col min="7691" max="7936" width="9.28515625" style="83"/>
    <col min="7937" max="7937" width="42.42578125" style="83" customWidth="1"/>
    <col min="7938" max="7938" width="46.42578125" style="83" customWidth="1"/>
    <col min="7939" max="7939" width="10.28515625" style="83" customWidth="1"/>
    <col min="7940" max="7940" width="8.7109375" style="83" customWidth="1"/>
    <col min="7941" max="7941" width="9.28515625" style="83" customWidth="1"/>
    <col min="7942" max="7946" width="16" style="83" customWidth="1"/>
    <col min="7947" max="8192" width="9.28515625" style="83"/>
    <col min="8193" max="8193" width="42.42578125" style="83" customWidth="1"/>
    <col min="8194" max="8194" width="46.42578125" style="83" customWidth="1"/>
    <col min="8195" max="8195" width="10.28515625" style="83" customWidth="1"/>
    <col min="8196" max="8196" width="8.7109375" style="83" customWidth="1"/>
    <col min="8197" max="8197" width="9.28515625" style="83" customWidth="1"/>
    <col min="8198" max="8202" width="16" style="83" customWidth="1"/>
    <col min="8203" max="8448" width="9.28515625" style="83"/>
    <col min="8449" max="8449" width="42.42578125" style="83" customWidth="1"/>
    <col min="8450" max="8450" width="46.42578125" style="83" customWidth="1"/>
    <col min="8451" max="8451" width="10.28515625" style="83" customWidth="1"/>
    <col min="8452" max="8452" width="8.7109375" style="83" customWidth="1"/>
    <col min="8453" max="8453" width="9.28515625" style="83" customWidth="1"/>
    <col min="8454" max="8458" width="16" style="83" customWidth="1"/>
    <col min="8459" max="8704" width="9.28515625" style="83"/>
    <col min="8705" max="8705" width="42.42578125" style="83" customWidth="1"/>
    <col min="8706" max="8706" width="46.42578125" style="83" customWidth="1"/>
    <col min="8707" max="8707" width="10.28515625" style="83" customWidth="1"/>
    <col min="8708" max="8708" width="8.7109375" style="83" customWidth="1"/>
    <col min="8709" max="8709" width="9.28515625" style="83" customWidth="1"/>
    <col min="8710" max="8714" width="16" style="83" customWidth="1"/>
    <col min="8715" max="8960" width="9.28515625" style="83"/>
    <col min="8961" max="8961" width="42.42578125" style="83" customWidth="1"/>
    <col min="8962" max="8962" width="46.42578125" style="83" customWidth="1"/>
    <col min="8963" max="8963" width="10.28515625" style="83" customWidth="1"/>
    <col min="8964" max="8964" width="8.7109375" style="83" customWidth="1"/>
    <col min="8965" max="8965" width="9.28515625" style="83" customWidth="1"/>
    <col min="8966" max="8970" width="16" style="83" customWidth="1"/>
    <col min="8971" max="9216" width="9.28515625" style="83"/>
    <col min="9217" max="9217" width="42.42578125" style="83" customWidth="1"/>
    <col min="9218" max="9218" width="46.42578125" style="83" customWidth="1"/>
    <col min="9219" max="9219" width="10.28515625" style="83" customWidth="1"/>
    <col min="9220" max="9220" width="8.7109375" style="83" customWidth="1"/>
    <col min="9221" max="9221" width="9.28515625" style="83" customWidth="1"/>
    <col min="9222" max="9226" width="16" style="83" customWidth="1"/>
    <col min="9227" max="9472" width="9.28515625" style="83"/>
    <col min="9473" max="9473" width="42.42578125" style="83" customWidth="1"/>
    <col min="9474" max="9474" width="46.42578125" style="83" customWidth="1"/>
    <col min="9475" max="9475" width="10.28515625" style="83" customWidth="1"/>
    <col min="9476" max="9476" width="8.7109375" style="83" customWidth="1"/>
    <col min="9477" max="9477" width="9.28515625" style="83" customWidth="1"/>
    <col min="9478" max="9482" width="16" style="83" customWidth="1"/>
    <col min="9483" max="9728" width="9.28515625" style="83"/>
    <col min="9729" max="9729" width="42.42578125" style="83" customWidth="1"/>
    <col min="9730" max="9730" width="46.42578125" style="83" customWidth="1"/>
    <col min="9731" max="9731" width="10.28515625" style="83" customWidth="1"/>
    <col min="9732" max="9732" width="8.7109375" style="83" customWidth="1"/>
    <col min="9733" max="9733" width="9.28515625" style="83" customWidth="1"/>
    <col min="9734" max="9738" width="16" style="83" customWidth="1"/>
    <col min="9739" max="9984" width="9.28515625" style="83"/>
    <col min="9985" max="9985" width="42.42578125" style="83" customWidth="1"/>
    <col min="9986" max="9986" width="46.42578125" style="83" customWidth="1"/>
    <col min="9987" max="9987" width="10.28515625" style="83" customWidth="1"/>
    <col min="9988" max="9988" width="8.7109375" style="83" customWidth="1"/>
    <col min="9989" max="9989" width="9.28515625" style="83" customWidth="1"/>
    <col min="9990" max="9994" width="16" style="83" customWidth="1"/>
    <col min="9995" max="10240" width="9.28515625" style="83"/>
    <col min="10241" max="10241" width="42.42578125" style="83" customWidth="1"/>
    <col min="10242" max="10242" width="46.42578125" style="83" customWidth="1"/>
    <col min="10243" max="10243" width="10.28515625" style="83" customWidth="1"/>
    <col min="10244" max="10244" width="8.7109375" style="83" customWidth="1"/>
    <col min="10245" max="10245" width="9.28515625" style="83" customWidth="1"/>
    <col min="10246" max="10250" width="16" style="83" customWidth="1"/>
    <col min="10251" max="10496" width="9.28515625" style="83"/>
    <col min="10497" max="10497" width="42.42578125" style="83" customWidth="1"/>
    <col min="10498" max="10498" width="46.42578125" style="83" customWidth="1"/>
    <col min="10499" max="10499" width="10.28515625" style="83" customWidth="1"/>
    <col min="10500" max="10500" width="8.7109375" style="83" customWidth="1"/>
    <col min="10501" max="10501" width="9.28515625" style="83" customWidth="1"/>
    <col min="10502" max="10506" width="16" style="83" customWidth="1"/>
    <col min="10507" max="10752" width="9.28515625" style="83"/>
    <col min="10753" max="10753" width="42.42578125" style="83" customWidth="1"/>
    <col min="10754" max="10754" width="46.42578125" style="83" customWidth="1"/>
    <col min="10755" max="10755" width="10.28515625" style="83" customWidth="1"/>
    <col min="10756" max="10756" width="8.7109375" style="83" customWidth="1"/>
    <col min="10757" max="10757" width="9.28515625" style="83" customWidth="1"/>
    <col min="10758" max="10762" width="16" style="83" customWidth="1"/>
    <col min="10763" max="11008" width="9.28515625" style="83"/>
    <col min="11009" max="11009" width="42.42578125" style="83" customWidth="1"/>
    <col min="11010" max="11010" width="46.42578125" style="83" customWidth="1"/>
    <col min="11011" max="11011" width="10.28515625" style="83" customWidth="1"/>
    <col min="11012" max="11012" width="8.7109375" style="83" customWidth="1"/>
    <col min="11013" max="11013" width="9.28515625" style="83" customWidth="1"/>
    <col min="11014" max="11018" width="16" style="83" customWidth="1"/>
    <col min="11019" max="11264" width="9.28515625" style="83"/>
    <col min="11265" max="11265" width="42.42578125" style="83" customWidth="1"/>
    <col min="11266" max="11266" width="46.42578125" style="83" customWidth="1"/>
    <col min="11267" max="11267" width="10.28515625" style="83" customWidth="1"/>
    <col min="11268" max="11268" width="8.7109375" style="83" customWidth="1"/>
    <col min="11269" max="11269" width="9.28515625" style="83" customWidth="1"/>
    <col min="11270" max="11274" width="16" style="83" customWidth="1"/>
    <col min="11275" max="11520" width="9.28515625" style="83"/>
    <col min="11521" max="11521" width="42.42578125" style="83" customWidth="1"/>
    <col min="11522" max="11522" width="46.42578125" style="83" customWidth="1"/>
    <col min="11523" max="11523" width="10.28515625" style="83" customWidth="1"/>
    <col min="11524" max="11524" width="8.7109375" style="83" customWidth="1"/>
    <col min="11525" max="11525" width="9.28515625" style="83" customWidth="1"/>
    <col min="11526" max="11530" width="16" style="83" customWidth="1"/>
    <col min="11531" max="11776" width="9.28515625" style="83"/>
    <col min="11777" max="11777" width="42.42578125" style="83" customWidth="1"/>
    <col min="11778" max="11778" width="46.42578125" style="83" customWidth="1"/>
    <col min="11779" max="11779" width="10.28515625" style="83" customWidth="1"/>
    <col min="11780" max="11780" width="8.7109375" style="83" customWidth="1"/>
    <col min="11781" max="11781" width="9.28515625" style="83" customWidth="1"/>
    <col min="11782" max="11786" width="16" style="83" customWidth="1"/>
    <col min="11787" max="12032" width="9.28515625" style="83"/>
    <col min="12033" max="12033" width="42.42578125" style="83" customWidth="1"/>
    <col min="12034" max="12034" width="46.42578125" style="83" customWidth="1"/>
    <col min="12035" max="12035" width="10.28515625" style="83" customWidth="1"/>
    <col min="12036" max="12036" width="8.7109375" style="83" customWidth="1"/>
    <col min="12037" max="12037" width="9.28515625" style="83" customWidth="1"/>
    <col min="12038" max="12042" width="16" style="83" customWidth="1"/>
    <col min="12043" max="12288" width="9.28515625" style="83"/>
    <col min="12289" max="12289" width="42.42578125" style="83" customWidth="1"/>
    <col min="12290" max="12290" width="46.42578125" style="83" customWidth="1"/>
    <col min="12291" max="12291" width="10.28515625" style="83" customWidth="1"/>
    <col min="12292" max="12292" width="8.7109375" style="83" customWidth="1"/>
    <col min="12293" max="12293" width="9.28515625" style="83" customWidth="1"/>
    <col min="12294" max="12298" width="16" style="83" customWidth="1"/>
    <col min="12299" max="12544" width="9.28515625" style="83"/>
    <col min="12545" max="12545" width="42.42578125" style="83" customWidth="1"/>
    <col min="12546" max="12546" width="46.42578125" style="83" customWidth="1"/>
    <col min="12547" max="12547" width="10.28515625" style="83" customWidth="1"/>
    <col min="12548" max="12548" width="8.7109375" style="83" customWidth="1"/>
    <col min="12549" max="12549" width="9.28515625" style="83" customWidth="1"/>
    <col min="12550" max="12554" width="16" style="83" customWidth="1"/>
    <col min="12555" max="12800" width="9.28515625" style="83"/>
    <col min="12801" max="12801" width="42.42578125" style="83" customWidth="1"/>
    <col min="12802" max="12802" width="46.42578125" style="83" customWidth="1"/>
    <col min="12803" max="12803" width="10.28515625" style="83" customWidth="1"/>
    <col min="12804" max="12804" width="8.7109375" style="83" customWidth="1"/>
    <col min="12805" max="12805" width="9.28515625" style="83" customWidth="1"/>
    <col min="12806" max="12810" width="16" style="83" customWidth="1"/>
    <col min="12811" max="13056" width="9.28515625" style="83"/>
    <col min="13057" max="13057" width="42.42578125" style="83" customWidth="1"/>
    <col min="13058" max="13058" width="46.42578125" style="83" customWidth="1"/>
    <col min="13059" max="13059" width="10.28515625" style="83" customWidth="1"/>
    <col min="13060" max="13060" width="8.7109375" style="83" customWidth="1"/>
    <col min="13061" max="13061" width="9.28515625" style="83" customWidth="1"/>
    <col min="13062" max="13066" width="16" style="83" customWidth="1"/>
    <col min="13067" max="13312" width="9.28515625" style="83"/>
    <col min="13313" max="13313" width="42.42578125" style="83" customWidth="1"/>
    <col min="13314" max="13314" width="46.42578125" style="83" customWidth="1"/>
    <col min="13315" max="13315" width="10.28515625" style="83" customWidth="1"/>
    <col min="13316" max="13316" width="8.7109375" style="83" customWidth="1"/>
    <col min="13317" max="13317" width="9.28515625" style="83" customWidth="1"/>
    <col min="13318" max="13322" width="16" style="83" customWidth="1"/>
    <col min="13323" max="13568" width="9.28515625" style="83"/>
    <col min="13569" max="13569" width="42.42578125" style="83" customWidth="1"/>
    <col min="13570" max="13570" width="46.42578125" style="83" customWidth="1"/>
    <col min="13571" max="13571" width="10.28515625" style="83" customWidth="1"/>
    <col min="13572" max="13572" width="8.7109375" style="83" customWidth="1"/>
    <col min="13573" max="13573" width="9.28515625" style="83" customWidth="1"/>
    <col min="13574" max="13578" width="16" style="83" customWidth="1"/>
    <col min="13579" max="13824" width="9.28515625" style="83"/>
    <col min="13825" max="13825" width="42.42578125" style="83" customWidth="1"/>
    <col min="13826" max="13826" width="46.42578125" style="83" customWidth="1"/>
    <col min="13827" max="13827" width="10.28515625" style="83" customWidth="1"/>
    <col min="13828" max="13828" width="8.7109375" style="83" customWidth="1"/>
    <col min="13829" max="13829" width="9.28515625" style="83" customWidth="1"/>
    <col min="13830" max="13834" width="16" style="83" customWidth="1"/>
    <col min="13835" max="14080" width="9.28515625" style="83"/>
    <col min="14081" max="14081" width="42.42578125" style="83" customWidth="1"/>
    <col min="14082" max="14082" width="46.42578125" style="83" customWidth="1"/>
    <col min="14083" max="14083" width="10.28515625" style="83" customWidth="1"/>
    <col min="14084" max="14084" width="8.7109375" style="83" customWidth="1"/>
    <col min="14085" max="14085" width="9.28515625" style="83" customWidth="1"/>
    <col min="14086" max="14090" width="16" style="83" customWidth="1"/>
    <col min="14091" max="14336" width="9.28515625" style="83"/>
    <col min="14337" max="14337" width="42.42578125" style="83" customWidth="1"/>
    <col min="14338" max="14338" width="46.42578125" style="83" customWidth="1"/>
    <col min="14339" max="14339" width="10.28515625" style="83" customWidth="1"/>
    <col min="14340" max="14340" width="8.7109375" style="83" customWidth="1"/>
    <col min="14341" max="14341" width="9.28515625" style="83" customWidth="1"/>
    <col min="14342" max="14346" width="16" style="83" customWidth="1"/>
    <col min="14347" max="14592" width="9.28515625" style="83"/>
    <col min="14593" max="14593" width="42.42578125" style="83" customWidth="1"/>
    <col min="14594" max="14594" width="46.42578125" style="83" customWidth="1"/>
    <col min="14595" max="14595" width="10.28515625" style="83" customWidth="1"/>
    <col min="14596" max="14596" width="8.7109375" style="83" customWidth="1"/>
    <col min="14597" max="14597" width="9.28515625" style="83" customWidth="1"/>
    <col min="14598" max="14602" width="16" style="83" customWidth="1"/>
    <col min="14603" max="14848" width="9.28515625" style="83"/>
    <col min="14849" max="14849" width="42.42578125" style="83" customWidth="1"/>
    <col min="14850" max="14850" width="46.42578125" style="83" customWidth="1"/>
    <col min="14851" max="14851" width="10.28515625" style="83" customWidth="1"/>
    <col min="14852" max="14852" width="8.7109375" style="83" customWidth="1"/>
    <col min="14853" max="14853" width="9.28515625" style="83" customWidth="1"/>
    <col min="14854" max="14858" width="16" style="83" customWidth="1"/>
    <col min="14859" max="15104" width="9.28515625" style="83"/>
    <col min="15105" max="15105" width="42.42578125" style="83" customWidth="1"/>
    <col min="15106" max="15106" width="46.42578125" style="83" customWidth="1"/>
    <col min="15107" max="15107" width="10.28515625" style="83" customWidth="1"/>
    <col min="15108" max="15108" width="8.7109375" style="83" customWidth="1"/>
    <col min="15109" max="15109" width="9.28515625" style="83" customWidth="1"/>
    <col min="15110" max="15114" width="16" style="83" customWidth="1"/>
    <col min="15115" max="15360" width="9.28515625" style="83"/>
    <col min="15361" max="15361" width="42.42578125" style="83" customWidth="1"/>
    <col min="15362" max="15362" width="46.42578125" style="83" customWidth="1"/>
    <col min="15363" max="15363" width="10.28515625" style="83" customWidth="1"/>
    <col min="15364" max="15364" width="8.7109375" style="83" customWidth="1"/>
    <col min="15365" max="15365" width="9.28515625" style="83" customWidth="1"/>
    <col min="15366" max="15370" width="16" style="83" customWidth="1"/>
    <col min="15371" max="15616" width="9.28515625" style="83"/>
    <col min="15617" max="15617" width="42.42578125" style="83" customWidth="1"/>
    <col min="15618" max="15618" width="46.42578125" style="83" customWidth="1"/>
    <col min="15619" max="15619" width="10.28515625" style="83" customWidth="1"/>
    <col min="15620" max="15620" width="8.7109375" style="83" customWidth="1"/>
    <col min="15621" max="15621" width="9.28515625" style="83" customWidth="1"/>
    <col min="15622" max="15626" width="16" style="83" customWidth="1"/>
    <col min="15627" max="15872" width="9.28515625" style="83"/>
    <col min="15873" max="15873" width="42.42578125" style="83" customWidth="1"/>
    <col min="15874" max="15874" width="46.42578125" style="83" customWidth="1"/>
    <col min="15875" max="15875" width="10.28515625" style="83" customWidth="1"/>
    <col min="15876" max="15876" width="8.7109375" style="83" customWidth="1"/>
    <col min="15877" max="15877" width="9.28515625" style="83" customWidth="1"/>
    <col min="15878" max="15882" width="16" style="83" customWidth="1"/>
    <col min="15883" max="16128" width="9.28515625" style="83"/>
    <col min="16129" max="16129" width="42.42578125" style="83" customWidth="1"/>
    <col min="16130" max="16130" width="46.42578125" style="83" customWidth="1"/>
    <col min="16131" max="16131" width="10.28515625" style="83" customWidth="1"/>
    <col min="16132" max="16132" width="8.7109375" style="83" customWidth="1"/>
    <col min="16133" max="16133" width="9.28515625" style="83" customWidth="1"/>
    <col min="16134" max="16138" width="16" style="83" customWidth="1"/>
    <col min="16139" max="16384" width="9.28515625" style="83"/>
  </cols>
  <sheetData>
    <row r="1" spans="1:10" s="67" customFormat="1" ht="21.75" customHeight="1" x14ac:dyDescent="0.25">
      <c r="A1" s="595" t="str">
        <f>'Elenco P.I.'!B2</f>
        <v>Comune di VILLAURBANA</v>
      </c>
      <c r="B1" s="596"/>
      <c r="C1" s="596"/>
      <c r="D1" s="596"/>
      <c r="E1" s="596"/>
      <c r="F1" s="596"/>
      <c r="G1" s="596"/>
      <c r="H1" s="596"/>
      <c r="I1" s="596"/>
      <c r="J1" s="597"/>
    </row>
    <row r="2" spans="1:10" s="67" customFormat="1" ht="19.5" customHeight="1" x14ac:dyDescent="0.25">
      <c r="A2" s="68" t="s">
        <v>0</v>
      </c>
      <c r="B2" s="69" t="str">
        <f>'Elenco P.I.'!B7</f>
        <v>Area: TECNICA E DI VIGILANZA</v>
      </c>
      <c r="C2" s="70"/>
      <c r="D2" s="70"/>
      <c r="E2" s="70"/>
      <c r="F2" s="71" t="s">
        <v>225</v>
      </c>
      <c r="G2" s="71" t="s">
        <v>226</v>
      </c>
      <c r="H2" s="70"/>
      <c r="I2" s="71" t="s">
        <v>227</v>
      </c>
      <c r="J2" s="72"/>
    </row>
    <row r="3" spans="1:10" s="67" customFormat="1" ht="19.5" customHeight="1" x14ac:dyDescent="0.25">
      <c r="A3" s="68" t="s">
        <v>228</v>
      </c>
      <c r="B3" s="73"/>
      <c r="C3" s="70"/>
      <c r="D3" s="70"/>
      <c r="E3" s="70"/>
      <c r="F3" s="74"/>
      <c r="G3" s="74"/>
      <c r="H3" s="70"/>
      <c r="I3" s="75">
        <v>2020</v>
      </c>
      <c r="J3" s="72"/>
    </row>
    <row r="4" spans="1:10" s="67" customFormat="1" ht="19.5" customHeight="1" x14ac:dyDescent="0.25">
      <c r="A4" s="68" t="s">
        <v>229</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98" t="s">
        <v>230</v>
      </c>
      <c r="B6" s="598"/>
      <c r="C6" s="598"/>
      <c r="D6" s="598"/>
      <c r="E6" s="598"/>
      <c r="F6" s="600" t="s">
        <v>231</v>
      </c>
      <c r="G6" s="600"/>
      <c r="H6" s="600"/>
      <c r="I6" s="600"/>
      <c r="J6" s="600"/>
    </row>
    <row r="7" spans="1:10" ht="15.75" customHeight="1" x14ac:dyDescent="0.25">
      <c r="A7" s="599"/>
      <c r="B7" s="599"/>
      <c r="C7" s="599"/>
      <c r="D7" s="599"/>
      <c r="E7" s="599"/>
      <c r="F7" s="273">
        <v>1</v>
      </c>
      <c r="G7" s="273">
        <v>2</v>
      </c>
      <c r="H7" s="273">
        <v>3</v>
      </c>
      <c r="I7" s="273">
        <v>4</v>
      </c>
      <c r="J7" s="273">
        <v>5</v>
      </c>
    </row>
    <row r="8" spans="1:10" ht="15.75" customHeight="1" x14ac:dyDescent="0.25">
      <c r="A8" s="599"/>
      <c r="B8" s="599"/>
      <c r="C8" s="599"/>
      <c r="D8" s="599"/>
      <c r="E8" s="599"/>
      <c r="F8" s="85" t="s">
        <v>232</v>
      </c>
      <c r="G8" s="85" t="s">
        <v>233</v>
      </c>
      <c r="H8" s="86" t="s">
        <v>234</v>
      </c>
      <c r="I8" s="86" t="s">
        <v>235</v>
      </c>
      <c r="J8" s="86" t="s">
        <v>236</v>
      </c>
    </row>
    <row r="9" spans="1:10" ht="4.5" customHeight="1" x14ac:dyDescent="0.25">
      <c r="A9" s="601"/>
      <c r="B9" s="601"/>
      <c r="C9" s="601"/>
      <c r="D9" s="601"/>
      <c r="E9" s="601"/>
      <c r="F9" s="601"/>
      <c r="G9" s="601"/>
      <c r="H9" s="601"/>
      <c r="I9" s="601"/>
      <c r="J9" s="601"/>
    </row>
    <row r="10" spans="1:10" ht="32.25" customHeight="1" x14ac:dyDescent="0.25">
      <c r="A10" s="87" t="s">
        <v>237</v>
      </c>
      <c r="B10" s="87" t="s">
        <v>238</v>
      </c>
      <c r="C10" s="88" t="s">
        <v>239</v>
      </c>
      <c r="D10" s="88" t="s">
        <v>240</v>
      </c>
      <c r="E10" s="88" t="s">
        <v>241</v>
      </c>
      <c r="F10" s="88" t="s">
        <v>242</v>
      </c>
      <c r="G10" s="88" t="s">
        <v>57</v>
      </c>
      <c r="H10" s="88" t="s">
        <v>243</v>
      </c>
      <c r="I10" s="88" t="s">
        <v>244</v>
      </c>
      <c r="J10" s="88" t="s">
        <v>245</v>
      </c>
    </row>
    <row r="11" spans="1:10" ht="57.75" customHeight="1" x14ac:dyDescent="0.25">
      <c r="A11" s="89" t="str">
        <f>'Resp. 1'!B16</f>
        <v>Assicurare un'efficace acquisizione, gestione e programmazione delle risorse finanziarie dell'ente al fine di garantire la qualità dei servizi svolti e il rispetto dei piani e dei programmi della politica</v>
      </c>
      <c r="B11" s="90"/>
      <c r="C11" s="91"/>
      <c r="D11" s="92">
        <f t="shared" ref="D11:D20" si="0">E11/100</f>
        <v>0</v>
      </c>
      <c r="E11" s="93"/>
      <c r="F11" s="94" t="str">
        <f>IF(E11&lt;=20,"X","")</f>
        <v>X</v>
      </c>
      <c r="G11" s="94" t="str">
        <f>IF(AND(E11&gt;20,E11&lt;=50),"X","")</f>
        <v/>
      </c>
      <c r="H11" s="94" t="str">
        <f>IF(AND(E11&gt;50,E11&lt;=70),"X","")</f>
        <v/>
      </c>
      <c r="I11" s="94" t="str">
        <f>IF(AND(E11&gt;70,E11&lt;=90),"X","")</f>
        <v/>
      </c>
      <c r="J11" s="94" t="str">
        <f>IF(AND(E11&gt;90,E11&lt;=100),"X","")</f>
        <v/>
      </c>
    </row>
    <row r="12" spans="1:10" ht="105" customHeight="1" x14ac:dyDescent="0.25">
      <c r="A12" s="89" t="e">
        <f>'Resp. 1'!#REF!</f>
        <v>#REF!</v>
      </c>
      <c r="B12" s="96"/>
      <c r="C12" s="91"/>
      <c r="D12" s="92">
        <f t="shared" si="0"/>
        <v>0</v>
      </c>
      <c r="E12" s="93"/>
      <c r="F12" s="94" t="str">
        <f t="shared" ref="F12:F20" si="1">IF(E12&lt;=20,"X","")</f>
        <v>X</v>
      </c>
      <c r="G12" s="94" t="str">
        <f t="shared" ref="G12:G20" si="2">IF(AND(E12&gt;20,E12&lt;=50),"X","")</f>
        <v/>
      </c>
      <c r="H12" s="94" t="str">
        <f t="shared" ref="H12:H20" si="3">IF(AND(E12&gt;50,E12&lt;=70),"X","")</f>
        <v/>
      </c>
      <c r="I12" s="94" t="str">
        <f t="shared" ref="I12:I20" si="4">IF(AND(E12&gt;70,E12&lt;=90),"X","")</f>
        <v/>
      </c>
      <c r="J12" s="94" t="str">
        <f t="shared" ref="J12:J20" si="5">IF(AND(E12&gt;90,E12&lt;=100),"X","")</f>
        <v/>
      </c>
    </row>
    <row r="13" spans="1:10" ht="102.75" customHeight="1" x14ac:dyDescent="0.25">
      <c r="A13" s="89" t="e">
        <f>'Resp. 1'!#REF!</f>
        <v>#REF!</v>
      </c>
      <c r="B13" s="96"/>
      <c r="C13" s="93"/>
      <c r="D13" s="92">
        <f t="shared" si="0"/>
        <v>0</v>
      </c>
      <c r="E13" s="93"/>
      <c r="F13" s="94" t="str">
        <f t="shared" si="1"/>
        <v>X</v>
      </c>
      <c r="G13" s="94" t="str">
        <f t="shared" si="2"/>
        <v/>
      </c>
      <c r="H13" s="94" t="str">
        <f t="shared" si="3"/>
        <v/>
      </c>
      <c r="I13" s="94" t="str">
        <f t="shared" si="4"/>
        <v/>
      </c>
      <c r="J13" s="94" t="str">
        <f t="shared" si="5"/>
        <v/>
      </c>
    </row>
    <row r="14" spans="1:10" ht="57.75" customHeight="1" x14ac:dyDescent="0.25">
      <c r="A14" s="89" t="e">
        <f>'Resp. 1'!#REF!</f>
        <v>#REF!</v>
      </c>
      <c r="B14" s="96"/>
      <c r="C14" s="93"/>
      <c r="D14" s="92">
        <f t="shared" si="0"/>
        <v>0</v>
      </c>
      <c r="E14" s="93"/>
      <c r="F14" s="94" t="str">
        <f t="shared" si="1"/>
        <v>X</v>
      </c>
      <c r="G14" s="94" t="str">
        <f t="shared" si="2"/>
        <v/>
      </c>
      <c r="H14" s="94" t="str">
        <f t="shared" si="3"/>
        <v/>
      </c>
      <c r="I14" s="94" t="str">
        <f t="shared" si="4"/>
        <v/>
      </c>
      <c r="J14" s="94" t="str">
        <f t="shared" si="5"/>
        <v/>
      </c>
    </row>
    <row r="15" spans="1:10" ht="57.75" customHeight="1" x14ac:dyDescent="0.25">
      <c r="A15" s="89" t="str">
        <f>'Resp. 1'!B17</f>
        <v>Attuazione delle misure previste dalla normativa e dal PTPCT dell'ente in materia di trasparenza e anticorruzione</v>
      </c>
      <c r="B15" s="96"/>
      <c r="C15" s="93"/>
      <c r="D15" s="92">
        <f t="shared" si="0"/>
        <v>0</v>
      </c>
      <c r="E15" s="93"/>
      <c r="F15" s="94" t="str">
        <f t="shared" si="1"/>
        <v>X</v>
      </c>
      <c r="G15" s="94" t="str">
        <f t="shared" si="2"/>
        <v/>
      </c>
      <c r="H15" s="94" t="str">
        <f t="shared" si="3"/>
        <v/>
      </c>
      <c r="I15" s="94" t="str">
        <f t="shared" si="4"/>
        <v/>
      </c>
      <c r="J15" s="94" t="str">
        <f t="shared" si="5"/>
        <v/>
      </c>
    </row>
    <row r="16" spans="1:10" ht="57.75" customHeight="1" x14ac:dyDescent="0.25">
      <c r="A16" s="89" t="str">
        <f>'Resp. 1'!B18</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6" s="96"/>
      <c r="C16" s="93"/>
      <c r="D16" s="92">
        <f t="shared" si="0"/>
        <v>0</v>
      </c>
      <c r="E16" s="93"/>
      <c r="F16" s="94" t="str">
        <f t="shared" si="1"/>
        <v>X</v>
      </c>
      <c r="G16" s="94" t="str">
        <f t="shared" si="2"/>
        <v/>
      </c>
      <c r="H16" s="94" t="str">
        <f t="shared" si="3"/>
        <v/>
      </c>
      <c r="I16" s="94" t="str">
        <f t="shared" si="4"/>
        <v/>
      </c>
      <c r="J16" s="94" t="str">
        <f t="shared" si="5"/>
        <v/>
      </c>
    </row>
    <row r="17" spans="1:10" ht="57.75" customHeight="1" x14ac:dyDescent="0.25">
      <c r="A17" s="89" t="e">
        <f>'Resp. 1'!B19</f>
        <v>#REF!</v>
      </c>
      <c r="B17" s="89"/>
      <c r="C17" s="93">
        <v>60</v>
      </c>
      <c r="D17" s="92">
        <f t="shared" si="0"/>
        <v>0</v>
      </c>
      <c r="E17" s="93"/>
      <c r="F17" s="94" t="str">
        <f t="shared" si="1"/>
        <v>X</v>
      </c>
      <c r="G17" s="94" t="str">
        <f t="shared" si="2"/>
        <v/>
      </c>
      <c r="H17" s="94" t="str">
        <f t="shared" si="3"/>
        <v/>
      </c>
      <c r="I17" s="94" t="str">
        <f t="shared" si="4"/>
        <v/>
      </c>
      <c r="J17" s="94" t="str">
        <f t="shared" si="5"/>
        <v/>
      </c>
    </row>
    <row r="18" spans="1:10" ht="26.25" customHeight="1" x14ac:dyDescent="0.25">
      <c r="A18" s="89">
        <f>'Resp. 1'!B20</f>
        <v>0</v>
      </c>
      <c r="B18" s="96"/>
      <c r="C18" s="93"/>
      <c r="D18" s="92">
        <f t="shared" si="0"/>
        <v>0</v>
      </c>
      <c r="E18" s="93"/>
      <c r="F18" s="94" t="str">
        <f t="shared" si="1"/>
        <v>X</v>
      </c>
      <c r="G18" s="94" t="str">
        <f t="shared" si="2"/>
        <v/>
      </c>
      <c r="H18" s="94" t="str">
        <f t="shared" si="3"/>
        <v/>
      </c>
      <c r="I18" s="94" t="str">
        <f t="shared" si="4"/>
        <v/>
      </c>
      <c r="J18" s="94" t="str">
        <f t="shared" si="5"/>
        <v/>
      </c>
    </row>
    <row r="19" spans="1:10" ht="26.25" customHeight="1" x14ac:dyDescent="0.25">
      <c r="A19" s="89">
        <f>'Resp. 1'!B21</f>
        <v>0</v>
      </c>
      <c r="B19" s="96"/>
      <c r="C19" s="93"/>
      <c r="D19" s="92">
        <f t="shared" si="0"/>
        <v>0</v>
      </c>
      <c r="E19" s="93"/>
      <c r="F19" s="94" t="str">
        <f t="shared" si="1"/>
        <v>X</v>
      </c>
      <c r="G19" s="94" t="str">
        <f t="shared" si="2"/>
        <v/>
      </c>
      <c r="H19" s="94" t="str">
        <f t="shared" si="3"/>
        <v/>
      </c>
      <c r="I19" s="94" t="str">
        <f t="shared" si="4"/>
        <v/>
      </c>
      <c r="J19" s="94" t="str">
        <f t="shared" si="5"/>
        <v/>
      </c>
    </row>
    <row r="20" spans="1:10" ht="26.25" customHeight="1" x14ac:dyDescent="0.25">
      <c r="A20" s="89">
        <f>'Resp. 1'!B22</f>
        <v>0</v>
      </c>
      <c r="B20" s="96"/>
      <c r="C20" s="93"/>
      <c r="D20" s="92">
        <f t="shared" si="0"/>
        <v>0</v>
      </c>
      <c r="E20" s="93"/>
      <c r="F20" s="94" t="str">
        <f t="shared" si="1"/>
        <v>X</v>
      </c>
      <c r="G20" s="94" t="str">
        <f t="shared" si="2"/>
        <v/>
      </c>
      <c r="H20" s="94" t="str">
        <f t="shared" si="3"/>
        <v/>
      </c>
      <c r="I20" s="94" t="str">
        <f t="shared" si="4"/>
        <v/>
      </c>
      <c r="J20" s="94" t="str">
        <f t="shared" si="5"/>
        <v/>
      </c>
    </row>
    <row r="21" spans="1:10" x14ac:dyDescent="0.25">
      <c r="A21" s="97" t="s">
        <v>246</v>
      </c>
      <c r="B21" s="98" t="str">
        <f>IF(C21=60,"Pesatura Adeguata","Pesatura Inadeguata")</f>
        <v>Pesatura Adeguata</v>
      </c>
      <c r="C21" s="99">
        <f>SUM(C11:C20)</f>
        <v>60</v>
      </c>
      <c r="D21" s="99"/>
      <c r="E21" s="100">
        <f>SUM(G21:J21)/C21</f>
        <v>0</v>
      </c>
      <c r="F21" s="101"/>
      <c r="G21" s="102">
        <f>IF(G11="x",C11*D11)+IF(G12="x",C12*D12)+IF(G13="x",C13*D13)+IF(G14="x",C14*D14)+IF(G15="x",C15*D15)+IF(G16="x",C16*D16)+IF(G17="x",C17*D17)+IF(G18="x",C18*D18)+IF(G19="x",C19*D19)+IF(G20="x",C20*D20)</f>
        <v>0</v>
      </c>
      <c r="H21" s="102">
        <f>IF(H11="x",C11*D11)+IF(H12="x",C12*D12)+IF(H13="x",C13*D13)+IF(H14="x",C14*D14)+IF(H15="x",C15*D15)+IF(H16="x",C16*D16)+IF(H17="x",C17*D17)+IF(H18="x",C18*D18)+IF(H19="x",C19*D19)+IF(H20="x",C20*D20)</f>
        <v>0</v>
      </c>
      <c r="I21" s="102">
        <f>IF(I11="x",C11*D11)+IF(I12="x",C12*D12)+IF(I13="x",C13*D13)+IF(I14="x",C14*D14)+IF(I15="x",C15*D15)+IF(I16="x",C16*D16)+IF(I17="x",C17*D17)+IF(I18="x",C18*D18)+IF(I19="x",C19*D19)+IF(I20="x",C20*D20)</f>
        <v>0</v>
      </c>
      <c r="J21" s="102">
        <f>IF(J11="x",C11*D11)+IF(J12="x",C12*D12)+IF(J13="x",C13*D13)+IF(J14="x",C14*D14)+IF(J15="x",C15*D15)+IF(J16="x",C16*D16)+IF(J17="x",C17*D17)+IF(J18="x",C18*D18)+IF(J19="x",C19*D19)+IF(J19="x",C19*D19)</f>
        <v>0</v>
      </c>
    </row>
    <row r="22" spans="1:10" ht="3" customHeight="1" x14ac:dyDescent="0.25">
      <c r="A22" s="601"/>
      <c r="B22" s="602"/>
      <c r="C22" s="602"/>
      <c r="D22" s="274"/>
      <c r="E22" s="601"/>
      <c r="F22" s="602"/>
      <c r="G22" s="602"/>
      <c r="H22" s="601"/>
      <c r="I22" s="602"/>
      <c r="J22" s="602"/>
    </row>
    <row r="23" spans="1:10" ht="42" customHeight="1" x14ac:dyDescent="0.25">
      <c r="A23" s="87" t="s">
        <v>247</v>
      </c>
      <c r="B23" s="87" t="s">
        <v>238</v>
      </c>
      <c r="C23" s="88" t="s">
        <v>239</v>
      </c>
      <c r="D23" s="88" t="s">
        <v>240</v>
      </c>
      <c r="E23" s="88" t="s">
        <v>241</v>
      </c>
      <c r="F23" s="88" t="s">
        <v>242</v>
      </c>
      <c r="G23" s="88" t="s">
        <v>57</v>
      </c>
      <c r="H23" s="88" t="s">
        <v>243</v>
      </c>
      <c r="I23" s="88" t="s">
        <v>244</v>
      </c>
      <c r="J23" s="88" t="s">
        <v>245</v>
      </c>
    </row>
    <row r="24" spans="1:10" s="105" customFormat="1" ht="27" customHeight="1" x14ac:dyDescent="0.25">
      <c r="A24" s="96" t="str">
        <f>'Resp. 1'!B33</f>
        <v>Garantire il controllo effettivo da parte della stazione appaltante sull’esecuzione delle prestazioni</v>
      </c>
      <c r="B24" s="95"/>
      <c r="C24" s="104">
        <v>20</v>
      </c>
      <c r="D24" s="92">
        <f>E24/100</f>
        <v>0</v>
      </c>
      <c r="E24" s="93"/>
      <c r="F24" s="94" t="str">
        <f t="shared" ref="F24:F34" si="6">IF(E24&lt;=20,"X","")</f>
        <v>X</v>
      </c>
      <c r="G24" s="94" t="str">
        <f t="shared" ref="G24:G34" si="7">IF(AND(E24&gt;20,E24&lt;=50),"X","")</f>
        <v/>
      </c>
      <c r="H24" s="94" t="str">
        <f t="shared" ref="H24:H34" si="8">IF(AND(E24&gt;50,E24&lt;=70),"X","")</f>
        <v/>
      </c>
      <c r="I24" s="94" t="str">
        <f t="shared" ref="I24:I34" si="9">IF(AND(E24&gt;70,E24&lt;=90),"X","")</f>
        <v/>
      </c>
      <c r="J24" s="94" t="str">
        <f>IF(AND(E24&gt;90,E24&lt;=100),"X","")</f>
        <v/>
      </c>
    </row>
    <row r="25" spans="1:10" s="105" customFormat="1" ht="27" customHeight="1" x14ac:dyDescent="0.25">
      <c r="A25" s="96" t="e">
        <f>'Resp. 1'!#REF!</f>
        <v>#REF!</v>
      </c>
      <c r="B25" s="96"/>
      <c r="C25" s="104"/>
      <c r="D25" s="92">
        <f t="shared" ref="D25:D31" si="10">E25/100</f>
        <v>0</v>
      </c>
      <c r="E25" s="93"/>
      <c r="F25" s="94" t="str">
        <f t="shared" si="6"/>
        <v>X</v>
      </c>
      <c r="G25" s="94" t="str">
        <f t="shared" si="7"/>
        <v/>
      </c>
      <c r="H25" s="94" t="str">
        <f t="shared" si="8"/>
        <v/>
      </c>
      <c r="I25" s="94" t="str">
        <f t="shared" si="9"/>
        <v/>
      </c>
      <c r="J25" s="94" t="str">
        <f t="shared" ref="J25:J31" si="11">IF(AND(E25&gt;90,E25&lt;=100),"X","")</f>
        <v/>
      </c>
    </row>
    <row r="26" spans="1:10" s="105" customFormat="1" ht="27" customHeight="1" x14ac:dyDescent="0.25">
      <c r="A26" s="96" t="str">
        <f>'Resp. 1'!B34</f>
        <v xml:space="preserve"> Pianificare e implementare le azioni necessarie all'introduzione del Lavoro Agile secondo le direttive di cui all'art. 87 del  D.L. n. 18 del 17/3/2020 recante "Misure straordinarie in materia di lavoro agile…" 
</v>
      </c>
      <c r="B26" s="96"/>
      <c r="C26" s="104"/>
      <c r="D26" s="92">
        <f t="shared" si="10"/>
        <v>0</v>
      </c>
      <c r="E26" s="93"/>
      <c r="F26" s="94" t="str">
        <f t="shared" si="6"/>
        <v>X</v>
      </c>
      <c r="G26" s="94" t="str">
        <f t="shared" si="7"/>
        <v/>
      </c>
      <c r="H26" s="94" t="str">
        <f t="shared" si="8"/>
        <v/>
      </c>
      <c r="I26" s="94" t="str">
        <f t="shared" si="9"/>
        <v/>
      </c>
      <c r="J26" s="94" t="str">
        <f t="shared" si="11"/>
        <v/>
      </c>
    </row>
    <row r="27" spans="1:10" s="105" customFormat="1" ht="27" customHeight="1" x14ac:dyDescent="0.25">
      <c r="A27" s="96" t="str">
        <f>'Resp. 1'!B35</f>
        <v>Gestione dell'emergenza sanitaria  a cura del personale della Polizia Locale</v>
      </c>
      <c r="B27" s="96"/>
      <c r="C27" s="104"/>
      <c r="D27" s="92">
        <f t="shared" si="10"/>
        <v>0</v>
      </c>
      <c r="E27" s="93"/>
      <c r="F27" s="94" t="str">
        <f t="shared" si="6"/>
        <v>X</v>
      </c>
      <c r="G27" s="94" t="str">
        <f t="shared" si="7"/>
        <v/>
      </c>
      <c r="H27" s="94" t="str">
        <f t="shared" si="8"/>
        <v/>
      </c>
      <c r="I27" s="94" t="str">
        <f t="shared" si="9"/>
        <v/>
      </c>
      <c r="J27" s="94" t="str">
        <f t="shared" si="11"/>
        <v/>
      </c>
    </row>
    <row r="28" spans="1:10" s="105" customFormat="1" ht="27" customHeight="1" x14ac:dyDescent="0.25">
      <c r="A28" s="96">
        <f>'Resp. 1'!B36</f>
        <v>0</v>
      </c>
      <c r="B28" s="96"/>
      <c r="C28" s="106"/>
      <c r="D28" s="92">
        <f t="shared" si="10"/>
        <v>0</v>
      </c>
      <c r="E28" s="93"/>
      <c r="F28" s="94" t="str">
        <f t="shared" si="6"/>
        <v>X</v>
      </c>
      <c r="G28" s="94" t="str">
        <f t="shared" si="7"/>
        <v/>
      </c>
      <c r="H28" s="94" t="str">
        <f t="shared" si="8"/>
        <v/>
      </c>
      <c r="I28" s="94" t="str">
        <f t="shared" si="9"/>
        <v/>
      </c>
      <c r="J28" s="94" t="str">
        <f t="shared" si="11"/>
        <v/>
      </c>
    </row>
    <row r="29" spans="1:10" s="105" customFormat="1" ht="27" customHeight="1" x14ac:dyDescent="0.25">
      <c r="A29" s="96">
        <f>'Resp. 1'!B37</f>
        <v>0</v>
      </c>
      <c r="B29" s="96"/>
      <c r="C29" s="106"/>
      <c r="D29" s="92">
        <f t="shared" si="10"/>
        <v>0</v>
      </c>
      <c r="E29" s="93"/>
      <c r="F29" s="94" t="str">
        <f t="shared" si="6"/>
        <v>X</v>
      </c>
      <c r="G29" s="94" t="str">
        <f t="shared" si="7"/>
        <v/>
      </c>
      <c r="H29" s="94" t="str">
        <f t="shared" si="8"/>
        <v/>
      </c>
      <c r="I29" s="94" t="str">
        <f t="shared" si="9"/>
        <v/>
      </c>
      <c r="J29" s="94" t="str">
        <f t="shared" si="11"/>
        <v/>
      </c>
    </row>
    <row r="30" spans="1:10" s="105" customFormat="1" ht="27" customHeight="1" x14ac:dyDescent="0.25">
      <c r="A30" s="96">
        <f>'Resp. 1'!B38</f>
        <v>0</v>
      </c>
      <c r="B30" s="96"/>
      <c r="C30" s="106"/>
      <c r="D30" s="92">
        <f t="shared" si="10"/>
        <v>0</v>
      </c>
      <c r="E30" s="93"/>
      <c r="F30" s="94" t="str">
        <f t="shared" si="6"/>
        <v>X</v>
      </c>
      <c r="G30" s="94" t="str">
        <f t="shared" si="7"/>
        <v/>
      </c>
      <c r="H30" s="94" t="str">
        <f t="shared" si="8"/>
        <v/>
      </c>
      <c r="I30" s="94" t="str">
        <f t="shared" si="9"/>
        <v/>
      </c>
      <c r="J30" s="94" t="str">
        <f t="shared" si="11"/>
        <v/>
      </c>
    </row>
    <row r="31" spans="1:10" s="105" customFormat="1" ht="27" customHeight="1" x14ac:dyDescent="0.25">
      <c r="A31" s="96">
        <f>'Resp. 1'!B39</f>
        <v>0</v>
      </c>
      <c r="B31" s="96"/>
      <c r="C31" s="106"/>
      <c r="D31" s="92">
        <f t="shared" si="10"/>
        <v>0</v>
      </c>
      <c r="E31" s="93"/>
      <c r="F31" s="94" t="str">
        <f t="shared" si="6"/>
        <v>X</v>
      </c>
      <c r="G31" s="94" t="str">
        <f t="shared" si="7"/>
        <v/>
      </c>
      <c r="H31" s="94" t="str">
        <f t="shared" si="8"/>
        <v/>
      </c>
      <c r="I31" s="94" t="str">
        <f t="shared" si="9"/>
        <v/>
      </c>
      <c r="J31" s="94" t="str">
        <f t="shared" si="11"/>
        <v/>
      </c>
    </row>
    <row r="32" spans="1:10" ht="42" customHeight="1" x14ac:dyDescent="0.25">
      <c r="A32" s="273" t="s">
        <v>248</v>
      </c>
      <c r="B32" s="273" t="s">
        <v>249</v>
      </c>
      <c r="C32" s="88" t="s">
        <v>239</v>
      </c>
      <c r="D32" s="88" t="s">
        <v>240</v>
      </c>
      <c r="E32" s="88" t="s">
        <v>241</v>
      </c>
      <c r="F32" s="107" t="s">
        <v>250</v>
      </c>
      <c r="G32" s="107" t="s">
        <v>251</v>
      </c>
      <c r="H32" s="107" t="s">
        <v>252</v>
      </c>
      <c r="I32" s="107" t="s">
        <v>253</v>
      </c>
      <c r="J32" s="107" t="s">
        <v>254</v>
      </c>
    </row>
    <row r="33" spans="1:11" s="105" customFormat="1" ht="49.5" customHeight="1" x14ac:dyDescent="0.25">
      <c r="A33" s="96" t="s">
        <v>317</v>
      </c>
      <c r="B33" s="96" t="s">
        <v>318</v>
      </c>
      <c r="C33" s="106">
        <v>20</v>
      </c>
      <c r="D33" s="92">
        <f>E33/100</f>
        <v>0</v>
      </c>
      <c r="E33" s="93"/>
      <c r="F33" s="94" t="str">
        <f t="shared" si="6"/>
        <v>X</v>
      </c>
      <c r="G33" s="94" t="str">
        <f t="shared" si="7"/>
        <v/>
      </c>
      <c r="H33" s="94" t="str">
        <f t="shared" si="8"/>
        <v/>
      </c>
      <c r="I33" s="94" t="str">
        <f t="shared" si="9"/>
        <v/>
      </c>
      <c r="J33" s="94" t="str">
        <f t="shared" ref="J33:J39" si="12">IF(AND(E33&gt;90,E33&lt;=100),"X","")</f>
        <v/>
      </c>
    </row>
    <row r="34" spans="1:11" s="105" customFormat="1" ht="18.75" customHeight="1" x14ac:dyDescent="0.25">
      <c r="A34" s="96"/>
      <c r="B34" s="96"/>
      <c r="C34" s="106"/>
      <c r="D34" s="92">
        <f t="shared" ref="D34:D39" si="13">E34/100</f>
        <v>0</v>
      </c>
      <c r="E34" s="93"/>
      <c r="F34" s="94" t="str">
        <f t="shared" si="6"/>
        <v>X</v>
      </c>
      <c r="G34" s="94" t="str">
        <f t="shared" si="7"/>
        <v/>
      </c>
      <c r="H34" s="94" t="str">
        <f t="shared" si="8"/>
        <v/>
      </c>
      <c r="I34" s="94" t="str">
        <f t="shared" si="9"/>
        <v/>
      </c>
      <c r="J34" s="94" t="str">
        <f t="shared" si="12"/>
        <v/>
      </c>
    </row>
    <row r="35" spans="1:11" s="105" customFormat="1" ht="18.75" customHeight="1" x14ac:dyDescent="0.25">
      <c r="A35" s="96"/>
      <c r="B35" s="96"/>
      <c r="C35" s="106"/>
      <c r="D35" s="92">
        <f t="shared" si="13"/>
        <v>0</v>
      </c>
      <c r="E35" s="93"/>
      <c r="F35" s="94" t="str">
        <f>IF(E35&lt;=20,"X","")</f>
        <v>X</v>
      </c>
      <c r="G35" s="94" t="str">
        <f>IF(AND(E35&gt;20,E35&lt;=50),"X","")</f>
        <v/>
      </c>
      <c r="H35" s="94" t="str">
        <f>IF(AND(E35&gt;50,E35&lt;=70),"X","")</f>
        <v/>
      </c>
      <c r="I35" s="94" t="str">
        <f>IF(AND(E35&gt;70,E35&lt;=90),"X","")</f>
        <v/>
      </c>
      <c r="J35" s="94" t="str">
        <f t="shared" si="12"/>
        <v/>
      </c>
    </row>
    <row r="36" spans="1:11" s="105" customFormat="1" ht="18.75" customHeight="1" x14ac:dyDescent="0.25">
      <c r="A36" s="96"/>
      <c r="B36" s="96"/>
      <c r="C36" s="106"/>
      <c r="D36" s="92">
        <f t="shared" si="13"/>
        <v>0</v>
      </c>
      <c r="E36" s="93"/>
      <c r="F36" s="94" t="str">
        <f>IF(E36&lt;=20,"X","")</f>
        <v>X</v>
      </c>
      <c r="G36" s="94" t="str">
        <f>IF(AND(E36&gt;20,E36&lt;=50),"X","")</f>
        <v/>
      </c>
      <c r="H36" s="94" t="str">
        <f>IF(AND(E36&gt;50,E36&lt;=70),"X","")</f>
        <v/>
      </c>
      <c r="I36" s="94" t="str">
        <f>IF(AND(E36&gt;70,E36&lt;=90),"X","")</f>
        <v/>
      </c>
      <c r="J36" s="94" t="str">
        <f t="shared" si="12"/>
        <v/>
      </c>
    </row>
    <row r="37" spans="1:11" s="105" customFormat="1" ht="18.75" customHeight="1" x14ac:dyDescent="0.25">
      <c r="A37" s="96"/>
      <c r="B37" s="96"/>
      <c r="C37" s="106"/>
      <c r="D37" s="92">
        <f t="shared" si="13"/>
        <v>0</v>
      </c>
      <c r="E37" s="93"/>
      <c r="F37" s="94" t="str">
        <f>IF(E37&lt;=20,"X","")</f>
        <v>X</v>
      </c>
      <c r="G37" s="94" t="str">
        <f>IF(AND(E37&gt;20,E37&lt;=50),"X","")</f>
        <v/>
      </c>
      <c r="H37" s="94" t="str">
        <f>IF(AND(E37&gt;50,E37&lt;=70),"X","")</f>
        <v/>
      </c>
      <c r="I37" s="94" t="str">
        <f>IF(AND(E37&gt;70,E37&lt;=90),"X","")</f>
        <v/>
      </c>
      <c r="J37" s="94" t="str">
        <f t="shared" si="12"/>
        <v/>
      </c>
    </row>
    <row r="38" spans="1:11" s="105" customFormat="1" ht="18.75" customHeight="1" x14ac:dyDescent="0.25">
      <c r="A38" s="96"/>
      <c r="B38" s="96"/>
      <c r="C38" s="106"/>
      <c r="D38" s="92">
        <f t="shared" si="13"/>
        <v>0</v>
      </c>
      <c r="E38" s="93"/>
      <c r="F38" s="94" t="str">
        <f>IF(E38&lt;=20,"X","")</f>
        <v>X</v>
      </c>
      <c r="G38" s="94" t="str">
        <f>IF(AND(E38&gt;20,E38&lt;=50),"X","")</f>
        <v/>
      </c>
      <c r="H38" s="94" t="str">
        <f>IF(AND(E38&gt;50,E38&lt;=70),"X","")</f>
        <v/>
      </c>
      <c r="I38" s="94" t="str">
        <f>IF(AND(E38&gt;70,E38&lt;=90),"X","")</f>
        <v/>
      </c>
      <c r="J38" s="94" t="str">
        <f t="shared" si="12"/>
        <v/>
      </c>
    </row>
    <row r="39" spans="1:11" s="105" customFormat="1" ht="18.75" customHeight="1" x14ac:dyDescent="0.25">
      <c r="A39" s="96"/>
      <c r="B39" s="96"/>
      <c r="C39" s="106"/>
      <c r="D39" s="92">
        <f t="shared" si="13"/>
        <v>0</v>
      </c>
      <c r="E39" s="93"/>
      <c r="F39" s="94" t="str">
        <f>IF(E39&lt;=20,"X","")</f>
        <v>X</v>
      </c>
      <c r="G39" s="94" t="str">
        <f>IF(AND(E39&gt;20,E39&lt;=50),"X","")</f>
        <v/>
      </c>
      <c r="H39" s="94" t="str">
        <f>IF(AND(E39&gt;50,E39&lt;=70),"X","")</f>
        <v/>
      </c>
      <c r="I39" s="94" t="str">
        <f>IF(AND(E39&gt;70,E39&lt;=90),"X","")</f>
        <v/>
      </c>
      <c r="J39" s="94" t="str">
        <f t="shared" si="12"/>
        <v/>
      </c>
    </row>
    <row r="40" spans="1:11" ht="25.5" x14ac:dyDescent="0.25">
      <c r="A40" s="97" t="s">
        <v>255</v>
      </c>
      <c r="B40" s="98" t="str">
        <f>IF(C40=40,"Pesatura Adeguata","Pesatura Inadeguata")</f>
        <v>Pesatura Adeguata</v>
      </c>
      <c r="C40" s="106">
        <f>SUM(C24:C35)</f>
        <v>40</v>
      </c>
      <c r="D40" s="273"/>
      <c r="E40" s="100">
        <f>SUM(G40:J40)/C40</f>
        <v>0</v>
      </c>
      <c r="F40" s="108"/>
      <c r="G40" s="109">
        <f>IF(G24="x",C24*D24)+IF(G25="x",C25*D25)+IF(G26="x",C26*D26)+IF(G27="x",C27*D27)+IF(G28="x",C28*D28)+IF(G29="x",C29*D29)+IF(G30="x",C30*D30)+IF(G31="x",C31*D31)+IF(G33="x",C33*D33)+IF(G34="x",C34*D34)+IF(G35="x",C35*D35)+IF(G36="x",C36*D36)+IF(G37="x",C37*D37)+IF(G38="x",C38*D38)+IF(G39="x",C39*D39)</f>
        <v>0</v>
      </c>
      <c r="H40" s="109">
        <f>IF(H24="x",C24*D24)+IF(H25="x",C25*D25)+IF(H26="x",C26*D26)+IF(H27="x",C27*D27)+IF(H28="x",C28*D28)+IF(H29="x",C29*D29)+IF(H30="x",C30*D30)+IF(H31="x",C31*D31)+IF(H33="x",C33*D33)+IF(H34="x",C34*D34)+IF(H35="x",C35*D35)+IF(H36="x",C36*D36)+IF(H37="x",C37*D37)+IF(H38="x",C38*D38)+IF(H39="x",C39*D39)</f>
        <v>0</v>
      </c>
      <c r="I40" s="109">
        <f>IF(I24="x",C24*D24)+IF(I25="x",C25*D25)+IF(I26="x",C26*D26)+IF(I27="x",C27*D27)+IF(I28="x",C28*D28)+IF(I29="x",C29*D29)+IF(I30="x",C30*D30)+IF(I31="x",C31*D31)+IF(I33="x",C33*D33)+IF(I34="x",C34*D34)+IF(I35="x",C35*D35)+IF(I36="x",C36*D36)+IF(I37="x",C37*D37)+IF(I38="x",C38*D38)+IF(I39="x",C39*D39)</f>
        <v>0</v>
      </c>
      <c r="J40" s="109">
        <f>IF(J24="x",C24*D24)+IF(J25="x",C25*D25)+IF(J26="x",C26*D26)+IF(J27="x",C27*D27)+IF(J28="x",C28*D28)+IF(J29="x",C29*D29)+IF(J30="x",C30*D30)+IF(J31="x",C31*D31)+IF(J33="x",C33*D33)+IF(J34="x",C34*D34)+IF(J35="x",C35*D35)+IF(J36="x",C36*D36)+IF(J37="x",C37*D37)+IF(J38="x",C38*D38)+IF(J39="x",C39*D39)</f>
        <v>0</v>
      </c>
    </row>
    <row r="41" spans="1:11" s="117" customFormat="1" ht="18" customHeight="1" x14ac:dyDescent="0.25">
      <c r="A41" s="110"/>
      <c r="B41" s="111"/>
      <c r="C41" s="112"/>
      <c r="D41" s="112" t="s">
        <v>256</v>
      </c>
      <c r="E41" s="113"/>
      <c r="F41" s="114"/>
      <c r="G41" s="114"/>
      <c r="H41" s="114"/>
      <c r="I41" s="114"/>
      <c r="J41" s="115"/>
      <c r="K41" s="116"/>
    </row>
    <row r="42" spans="1:11" ht="16.5" customHeight="1" x14ac:dyDescent="0.25">
      <c r="A42" s="591" t="s">
        <v>257</v>
      </c>
      <c r="B42" s="592"/>
      <c r="C42" s="99">
        <f>SUM(G21:J21)</f>
        <v>0</v>
      </c>
      <c r="D42" s="118">
        <f>C42/60</f>
        <v>0</v>
      </c>
      <c r="E42" s="119"/>
      <c r="F42" s="120"/>
      <c r="G42" s="120"/>
      <c r="H42" s="120"/>
      <c r="I42" s="120"/>
      <c r="J42" s="121"/>
      <c r="K42" s="122"/>
    </row>
    <row r="43" spans="1:11" ht="17.25" customHeight="1" x14ac:dyDescent="0.25">
      <c r="A43" s="123" t="s">
        <v>200</v>
      </c>
      <c r="B43" s="124"/>
      <c r="C43" s="125"/>
      <c r="D43" s="125"/>
      <c r="E43" s="593" t="s">
        <v>258</v>
      </c>
      <c r="F43" s="593"/>
      <c r="G43" s="594"/>
      <c r="H43" s="126">
        <f>C42+C44</f>
        <v>0</v>
      </c>
      <c r="I43" s="125" t="s">
        <v>259</v>
      </c>
      <c r="J43" s="127"/>
      <c r="K43" s="122"/>
    </row>
    <row r="44" spans="1:11" ht="16.5" customHeight="1" x14ac:dyDescent="0.25">
      <c r="A44" s="591" t="s">
        <v>260</v>
      </c>
      <c r="B44" s="592"/>
      <c r="C44" s="99">
        <f>SUM(F40:J40)</f>
        <v>0</v>
      </c>
      <c r="D44" s="118" t="s">
        <v>256</v>
      </c>
      <c r="E44" s="119"/>
      <c r="F44" s="120"/>
      <c r="G44" s="120"/>
      <c r="H44" s="120"/>
      <c r="I44" s="120"/>
      <c r="J44" s="121"/>
      <c r="K44" s="122"/>
    </row>
    <row r="45" spans="1:11" ht="26.25" customHeight="1" x14ac:dyDescent="0.25">
      <c r="A45" s="128"/>
      <c r="B45" s="129"/>
      <c r="C45" s="129"/>
      <c r="D45" s="129"/>
      <c r="E45" s="130"/>
      <c r="F45" s="131"/>
      <c r="G45" s="131"/>
      <c r="H45" s="131"/>
      <c r="I45" s="131"/>
      <c r="J45" s="132"/>
      <c r="K45" s="122"/>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61" priority="31" stopIfTrue="1" operator="equal">
      <formula>"Pesatura Inadeguata"</formula>
    </cfRule>
  </conditionalFormatting>
  <conditionalFormatting sqref="F11">
    <cfRule type="cellIs" dxfId="60" priority="30" stopIfTrue="1" operator="equal">
      <formula>"x"</formula>
    </cfRule>
  </conditionalFormatting>
  <conditionalFormatting sqref="G11">
    <cfRule type="cellIs" dxfId="59" priority="27" stopIfTrue="1" operator="equal">
      <formula>"x"</formula>
    </cfRule>
    <cfRule type="cellIs" dxfId="58" priority="29" stopIfTrue="1" operator="equal">
      <formula>"x"</formula>
    </cfRule>
  </conditionalFormatting>
  <conditionalFormatting sqref="H11">
    <cfRule type="cellIs" dxfId="57" priority="28" stopIfTrue="1" operator="equal">
      <formula>"x"</formula>
    </cfRule>
  </conditionalFormatting>
  <conditionalFormatting sqref="I11">
    <cfRule type="cellIs" dxfId="56" priority="26" stopIfTrue="1" operator="equal">
      <formula>"x"</formula>
    </cfRule>
  </conditionalFormatting>
  <conditionalFormatting sqref="J11">
    <cfRule type="cellIs" dxfId="55" priority="25" stopIfTrue="1" operator="equal">
      <formula>"x"</formula>
    </cfRule>
  </conditionalFormatting>
  <conditionalFormatting sqref="F12">
    <cfRule type="cellIs" dxfId="54" priority="24" stopIfTrue="1" operator="equal">
      <formula>"x"</formula>
    </cfRule>
  </conditionalFormatting>
  <conditionalFormatting sqref="G12">
    <cfRule type="cellIs" dxfId="53" priority="21" stopIfTrue="1" operator="equal">
      <formula>"x"</formula>
    </cfRule>
    <cfRule type="cellIs" dxfId="52" priority="23" stopIfTrue="1" operator="equal">
      <formula>"x"</formula>
    </cfRule>
  </conditionalFormatting>
  <conditionalFormatting sqref="H12">
    <cfRule type="cellIs" dxfId="51" priority="22" stopIfTrue="1" operator="equal">
      <formula>"x"</formula>
    </cfRule>
  </conditionalFormatting>
  <conditionalFormatting sqref="I12">
    <cfRule type="cellIs" dxfId="50" priority="20" stopIfTrue="1" operator="equal">
      <formula>"x"</formula>
    </cfRule>
  </conditionalFormatting>
  <conditionalFormatting sqref="J12">
    <cfRule type="cellIs" dxfId="49" priority="19" stopIfTrue="1" operator="equal">
      <formula>"x"</formula>
    </cfRule>
  </conditionalFormatting>
  <conditionalFormatting sqref="F24:F31">
    <cfRule type="cellIs" dxfId="48" priority="18" stopIfTrue="1" operator="equal">
      <formula>"x"</formula>
    </cfRule>
  </conditionalFormatting>
  <conditionalFormatting sqref="G24:G31">
    <cfRule type="cellIs" dxfId="47" priority="15" stopIfTrue="1" operator="equal">
      <formula>"x"</formula>
    </cfRule>
    <cfRule type="cellIs" dxfId="46" priority="17" stopIfTrue="1" operator="equal">
      <formula>"x"</formula>
    </cfRule>
  </conditionalFormatting>
  <conditionalFormatting sqref="H24:H31">
    <cfRule type="cellIs" dxfId="45" priority="16" stopIfTrue="1" operator="equal">
      <formula>"x"</formula>
    </cfRule>
  </conditionalFormatting>
  <conditionalFormatting sqref="I24:I31">
    <cfRule type="cellIs" dxfId="44" priority="14" stopIfTrue="1" operator="equal">
      <formula>"x"</formula>
    </cfRule>
  </conditionalFormatting>
  <conditionalFormatting sqref="J24:J31">
    <cfRule type="cellIs" dxfId="43" priority="13" stopIfTrue="1" operator="equal">
      <formula>"x"</formula>
    </cfRule>
  </conditionalFormatting>
  <conditionalFormatting sqref="F33:F39">
    <cfRule type="cellIs" dxfId="42" priority="12" stopIfTrue="1" operator="equal">
      <formula>"x"</formula>
    </cfRule>
  </conditionalFormatting>
  <conditionalFormatting sqref="G33:G39">
    <cfRule type="cellIs" dxfId="41" priority="9" stopIfTrue="1" operator="equal">
      <formula>"x"</formula>
    </cfRule>
    <cfRule type="cellIs" dxfId="40" priority="11" stopIfTrue="1" operator="equal">
      <formula>"x"</formula>
    </cfRule>
  </conditionalFormatting>
  <conditionalFormatting sqref="H33:H39">
    <cfRule type="cellIs" dxfId="39" priority="10" stopIfTrue="1" operator="equal">
      <formula>"x"</formula>
    </cfRule>
  </conditionalFormatting>
  <conditionalFormatting sqref="I33:I39">
    <cfRule type="cellIs" dxfId="38" priority="8" stopIfTrue="1" operator="equal">
      <formula>"x"</formula>
    </cfRule>
  </conditionalFormatting>
  <conditionalFormatting sqref="J33:J39">
    <cfRule type="cellIs" dxfId="37" priority="7" stopIfTrue="1" operator="equal">
      <formula>"x"</formula>
    </cfRule>
  </conditionalFormatting>
  <conditionalFormatting sqref="F13:F20">
    <cfRule type="cellIs" dxfId="36" priority="6" stopIfTrue="1" operator="equal">
      <formula>"x"</formula>
    </cfRule>
  </conditionalFormatting>
  <conditionalFormatting sqref="G13:G20">
    <cfRule type="cellIs" dxfId="35" priority="3" stopIfTrue="1" operator="equal">
      <formula>"x"</formula>
    </cfRule>
    <cfRule type="cellIs" dxfId="34" priority="5" stopIfTrue="1" operator="equal">
      <formula>"x"</formula>
    </cfRule>
  </conditionalFormatting>
  <conditionalFormatting sqref="H13:H20">
    <cfRule type="cellIs" dxfId="33" priority="4" stopIfTrue="1" operator="equal">
      <formula>"x"</formula>
    </cfRule>
  </conditionalFormatting>
  <conditionalFormatting sqref="I13:I20">
    <cfRule type="cellIs" dxfId="32" priority="2" stopIfTrue="1" operator="equal">
      <formula>"x"</formula>
    </cfRule>
  </conditionalFormatting>
  <conditionalFormatting sqref="J13:J20">
    <cfRule type="cellIs" dxfId="31" priority="1" stopIfTrue="1" operator="equal">
      <formula>"x"</formula>
    </cfRule>
  </conditionalFormatting>
  <dataValidations count="2">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formula1>Valore</formula1>
    </dataValidation>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Foglio1!$B$2:$B$10</xm:f>
          </x14:formula1>
          <xm:sqref>B33:B39</xm:sqref>
        </x14:dataValidation>
        <x14:dataValidation type="list" allowBlank="1" showInputMessage="1" showErrorMessage="1">
          <x14:formula1>
            <xm:f>Foglio1!$A$2:$A$10</xm:f>
          </x14:formula1>
          <xm:sqref>A33:A39</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workbookViewId="0">
      <selection activeCell="J12" sqref="J12"/>
    </sheetView>
  </sheetViews>
  <sheetFormatPr defaultRowHeight="12.75" x14ac:dyDescent="0.25"/>
  <cols>
    <col min="1" max="1" width="48.5703125" style="83" customWidth="1"/>
    <col min="2" max="2" width="52.5703125" style="83" customWidth="1"/>
    <col min="3" max="3" width="10.28515625" style="83" customWidth="1"/>
    <col min="4" max="4" width="8.7109375" style="83" hidden="1" customWidth="1"/>
    <col min="5" max="5" width="9.28515625" style="83" customWidth="1"/>
    <col min="6" max="10" width="16" style="83" customWidth="1"/>
    <col min="11" max="256" width="9.28515625" style="83"/>
    <col min="257" max="257" width="42.42578125" style="83" customWidth="1"/>
    <col min="258" max="258" width="46.42578125" style="83" customWidth="1"/>
    <col min="259" max="259" width="10.28515625" style="83" customWidth="1"/>
    <col min="260" max="260" width="8.7109375" style="83" customWidth="1"/>
    <col min="261" max="261" width="9.28515625" style="83" customWidth="1"/>
    <col min="262" max="266" width="16" style="83" customWidth="1"/>
    <col min="267" max="512" width="9.28515625" style="83"/>
    <col min="513" max="513" width="42.42578125" style="83" customWidth="1"/>
    <col min="514" max="514" width="46.42578125" style="83" customWidth="1"/>
    <col min="515" max="515" width="10.28515625" style="83" customWidth="1"/>
    <col min="516" max="516" width="8.7109375" style="83" customWidth="1"/>
    <col min="517" max="517" width="9.28515625" style="83" customWidth="1"/>
    <col min="518" max="522" width="16" style="83" customWidth="1"/>
    <col min="523" max="768" width="9.28515625" style="83"/>
    <col min="769" max="769" width="42.42578125" style="83" customWidth="1"/>
    <col min="770" max="770" width="46.42578125" style="83" customWidth="1"/>
    <col min="771" max="771" width="10.28515625" style="83" customWidth="1"/>
    <col min="772" max="772" width="8.7109375" style="83" customWidth="1"/>
    <col min="773" max="773" width="9.28515625" style="83" customWidth="1"/>
    <col min="774" max="778" width="16" style="83" customWidth="1"/>
    <col min="779" max="1024" width="9.28515625" style="83"/>
    <col min="1025" max="1025" width="42.42578125" style="83" customWidth="1"/>
    <col min="1026" max="1026" width="46.42578125" style="83" customWidth="1"/>
    <col min="1027" max="1027" width="10.28515625" style="83" customWidth="1"/>
    <col min="1028" max="1028" width="8.7109375" style="83" customWidth="1"/>
    <col min="1029" max="1029" width="9.28515625" style="83" customWidth="1"/>
    <col min="1030" max="1034" width="16" style="83" customWidth="1"/>
    <col min="1035" max="1280" width="9.28515625" style="83"/>
    <col min="1281" max="1281" width="42.42578125" style="83" customWidth="1"/>
    <col min="1282" max="1282" width="46.42578125" style="83" customWidth="1"/>
    <col min="1283" max="1283" width="10.28515625" style="83" customWidth="1"/>
    <col min="1284" max="1284" width="8.7109375" style="83" customWidth="1"/>
    <col min="1285" max="1285" width="9.28515625" style="83" customWidth="1"/>
    <col min="1286" max="1290" width="16" style="83" customWidth="1"/>
    <col min="1291" max="1536" width="9.28515625" style="83"/>
    <col min="1537" max="1537" width="42.42578125" style="83" customWidth="1"/>
    <col min="1538" max="1538" width="46.42578125" style="83" customWidth="1"/>
    <col min="1539" max="1539" width="10.28515625" style="83" customWidth="1"/>
    <col min="1540" max="1540" width="8.7109375" style="83" customWidth="1"/>
    <col min="1541" max="1541" width="9.28515625" style="83" customWidth="1"/>
    <col min="1542" max="1546" width="16" style="83" customWidth="1"/>
    <col min="1547" max="1792" width="9.28515625" style="83"/>
    <col min="1793" max="1793" width="42.42578125" style="83" customWidth="1"/>
    <col min="1794" max="1794" width="46.42578125" style="83" customWidth="1"/>
    <col min="1795" max="1795" width="10.28515625" style="83" customWidth="1"/>
    <col min="1796" max="1796" width="8.7109375" style="83" customWidth="1"/>
    <col min="1797" max="1797" width="9.28515625" style="83" customWidth="1"/>
    <col min="1798" max="1802" width="16" style="83" customWidth="1"/>
    <col min="1803" max="2048" width="9.28515625" style="83"/>
    <col min="2049" max="2049" width="42.42578125" style="83" customWidth="1"/>
    <col min="2050" max="2050" width="46.42578125" style="83" customWidth="1"/>
    <col min="2051" max="2051" width="10.28515625" style="83" customWidth="1"/>
    <col min="2052" max="2052" width="8.7109375" style="83" customWidth="1"/>
    <col min="2053" max="2053" width="9.28515625" style="83" customWidth="1"/>
    <col min="2054" max="2058" width="16" style="83" customWidth="1"/>
    <col min="2059" max="2304" width="9.28515625" style="83"/>
    <col min="2305" max="2305" width="42.42578125" style="83" customWidth="1"/>
    <col min="2306" max="2306" width="46.42578125" style="83" customWidth="1"/>
    <col min="2307" max="2307" width="10.28515625" style="83" customWidth="1"/>
    <col min="2308" max="2308" width="8.7109375" style="83" customWidth="1"/>
    <col min="2309" max="2309" width="9.28515625" style="83" customWidth="1"/>
    <col min="2310" max="2314" width="16" style="83" customWidth="1"/>
    <col min="2315" max="2560" width="9.28515625" style="83"/>
    <col min="2561" max="2561" width="42.42578125" style="83" customWidth="1"/>
    <col min="2562" max="2562" width="46.42578125" style="83" customWidth="1"/>
    <col min="2563" max="2563" width="10.28515625" style="83" customWidth="1"/>
    <col min="2564" max="2564" width="8.7109375" style="83" customWidth="1"/>
    <col min="2565" max="2565" width="9.28515625" style="83" customWidth="1"/>
    <col min="2566" max="2570" width="16" style="83" customWidth="1"/>
    <col min="2571" max="2816" width="9.28515625" style="83"/>
    <col min="2817" max="2817" width="42.42578125" style="83" customWidth="1"/>
    <col min="2818" max="2818" width="46.42578125" style="83" customWidth="1"/>
    <col min="2819" max="2819" width="10.28515625" style="83" customWidth="1"/>
    <col min="2820" max="2820" width="8.7109375" style="83" customWidth="1"/>
    <col min="2821" max="2821" width="9.28515625" style="83" customWidth="1"/>
    <col min="2822" max="2826" width="16" style="83" customWidth="1"/>
    <col min="2827" max="3072" width="9.28515625" style="83"/>
    <col min="3073" max="3073" width="42.42578125" style="83" customWidth="1"/>
    <col min="3074" max="3074" width="46.42578125" style="83" customWidth="1"/>
    <col min="3075" max="3075" width="10.28515625" style="83" customWidth="1"/>
    <col min="3076" max="3076" width="8.7109375" style="83" customWidth="1"/>
    <col min="3077" max="3077" width="9.28515625" style="83" customWidth="1"/>
    <col min="3078" max="3082" width="16" style="83" customWidth="1"/>
    <col min="3083" max="3328" width="9.28515625" style="83"/>
    <col min="3329" max="3329" width="42.42578125" style="83" customWidth="1"/>
    <col min="3330" max="3330" width="46.42578125" style="83" customWidth="1"/>
    <col min="3331" max="3331" width="10.28515625" style="83" customWidth="1"/>
    <col min="3332" max="3332" width="8.7109375" style="83" customWidth="1"/>
    <col min="3333" max="3333" width="9.28515625" style="83" customWidth="1"/>
    <col min="3334" max="3338" width="16" style="83" customWidth="1"/>
    <col min="3339" max="3584" width="9.28515625" style="83"/>
    <col min="3585" max="3585" width="42.42578125" style="83" customWidth="1"/>
    <col min="3586" max="3586" width="46.42578125" style="83" customWidth="1"/>
    <col min="3587" max="3587" width="10.28515625" style="83" customWidth="1"/>
    <col min="3588" max="3588" width="8.7109375" style="83" customWidth="1"/>
    <col min="3589" max="3589" width="9.28515625" style="83" customWidth="1"/>
    <col min="3590" max="3594" width="16" style="83" customWidth="1"/>
    <col min="3595" max="3840" width="9.28515625" style="83"/>
    <col min="3841" max="3841" width="42.42578125" style="83" customWidth="1"/>
    <col min="3842" max="3842" width="46.42578125" style="83" customWidth="1"/>
    <col min="3843" max="3843" width="10.28515625" style="83" customWidth="1"/>
    <col min="3844" max="3844" width="8.7109375" style="83" customWidth="1"/>
    <col min="3845" max="3845" width="9.28515625" style="83" customWidth="1"/>
    <col min="3846" max="3850" width="16" style="83" customWidth="1"/>
    <col min="3851" max="4096" width="9.28515625" style="83"/>
    <col min="4097" max="4097" width="42.42578125" style="83" customWidth="1"/>
    <col min="4098" max="4098" width="46.42578125" style="83" customWidth="1"/>
    <col min="4099" max="4099" width="10.28515625" style="83" customWidth="1"/>
    <col min="4100" max="4100" width="8.7109375" style="83" customWidth="1"/>
    <col min="4101" max="4101" width="9.28515625" style="83" customWidth="1"/>
    <col min="4102" max="4106" width="16" style="83" customWidth="1"/>
    <col min="4107" max="4352" width="9.28515625" style="83"/>
    <col min="4353" max="4353" width="42.42578125" style="83" customWidth="1"/>
    <col min="4354" max="4354" width="46.42578125" style="83" customWidth="1"/>
    <col min="4355" max="4355" width="10.28515625" style="83" customWidth="1"/>
    <col min="4356" max="4356" width="8.7109375" style="83" customWidth="1"/>
    <col min="4357" max="4357" width="9.28515625" style="83" customWidth="1"/>
    <col min="4358" max="4362" width="16" style="83" customWidth="1"/>
    <col min="4363" max="4608" width="9.28515625" style="83"/>
    <col min="4609" max="4609" width="42.42578125" style="83" customWidth="1"/>
    <col min="4610" max="4610" width="46.42578125" style="83" customWidth="1"/>
    <col min="4611" max="4611" width="10.28515625" style="83" customWidth="1"/>
    <col min="4612" max="4612" width="8.7109375" style="83" customWidth="1"/>
    <col min="4613" max="4613" width="9.28515625" style="83" customWidth="1"/>
    <col min="4614" max="4618" width="16" style="83" customWidth="1"/>
    <col min="4619" max="4864" width="9.28515625" style="83"/>
    <col min="4865" max="4865" width="42.42578125" style="83" customWidth="1"/>
    <col min="4866" max="4866" width="46.42578125" style="83" customWidth="1"/>
    <col min="4867" max="4867" width="10.28515625" style="83" customWidth="1"/>
    <col min="4868" max="4868" width="8.7109375" style="83" customWidth="1"/>
    <col min="4869" max="4869" width="9.28515625" style="83" customWidth="1"/>
    <col min="4870" max="4874" width="16" style="83" customWidth="1"/>
    <col min="4875" max="5120" width="9.28515625" style="83"/>
    <col min="5121" max="5121" width="42.42578125" style="83" customWidth="1"/>
    <col min="5122" max="5122" width="46.42578125" style="83" customWidth="1"/>
    <col min="5123" max="5123" width="10.28515625" style="83" customWidth="1"/>
    <col min="5124" max="5124" width="8.7109375" style="83" customWidth="1"/>
    <col min="5125" max="5125" width="9.28515625" style="83" customWidth="1"/>
    <col min="5126" max="5130" width="16" style="83" customWidth="1"/>
    <col min="5131" max="5376" width="9.28515625" style="83"/>
    <col min="5377" max="5377" width="42.42578125" style="83" customWidth="1"/>
    <col min="5378" max="5378" width="46.42578125" style="83" customWidth="1"/>
    <col min="5379" max="5379" width="10.28515625" style="83" customWidth="1"/>
    <col min="5380" max="5380" width="8.7109375" style="83" customWidth="1"/>
    <col min="5381" max="5381" width="9.28515625" style="83" customWidth="1"/>
    <col min="5382" max="5386" width="16" style="83" customWidth="1"/>
    <col min="5387" max="5632" width="9.28515625" style="83"/>
    <col min="5633" max="5633" width="42.42578125" style="83" customWidth="1"/>
    <col min="5634" max="5634" width="46.42578125" style="83" customWidth="1"/>
    <col min="5635" max="5635" width="10.28515625" style="83" customWidth="1"/>
    <col min="5636" max="5636" width="8.7109375" style="83" customWidth="1"/>
    <col min="5637" max="5637" width="9.28515625" style="83" customWidth="1"/>
    <col min="5638" max="5642" width="16" style="83" customWidth="1"/>
    <col min="5643" max="5888" width="9.28515625" style="83"/>
    <col min="5889" max="5889" width="42.42578125" style="83" customWidth="1"/>
    <col min="5890" max="5890" width="46.42578125" style="83" customWidth="1"/>
    <col min="5891" max="5891" width="10.28515625" style="83" customWidth="1"/>
    <col min="5892" max="5892" width="8.7109375" style="83" customWidth="1"/>
    <col min="5893" max="5893" width="9.28515625" style="83" customWidth="1"/>
    <col min="5894" max="5898" width="16" style="83" customWidth="1"/>
    <col min="5899" max="6144" width="9.28515625" style="83"/>
    <col min="6145" max="6145" width="42.42578125" style="83" customWidth="1"/>
    <col min="6146" max="6146" width="46.42578125" style="83" customWidth="1"/>
    <col min="6147" max="6147" width="10.28515625" style="83" customWidth="1"/>
    <col min="6148" max="6148" width="8.7109375" style="83" customWidth="1"/>
    <col min="6149" max="6149" width="9.28515625" style="83" customWidth="1"/>
    <col min="6150" max="6154" width="16" style="83" customWidth="1"/>
    <col min="6155" max="6400" width="9.28515625" style="83"/>
    <col min="6401" max="6401" width="42.42578125" style="83" customWidth="1"/>
    <col min="6402" max="6402" width="46.42578125" style="83" customWidth="1"/>
    <col min="6403" max="6403" width="10.28515625" style="83" customWidth="1"/>
    <col min="6404" max="6404" width="8.7109375" style="83" customWidth="1"/>
    <col min="6405" max="6405" width="9.28515625" style="83" customWidth="1"/>
    <col min="6406" max="6410" width="16" style="83" customWidth="1"/>
    <col min="6411" max="6656" width="9.28515625" style="83"/>
    <col min="6657" max="6657" width="42.42578125" style="83" customWidth="1"/>
    <col min="6658" max="6658" width="46.42578125" style="83" customWidth="1"/>
    <col min="6659" max="6659" width="10.28515625" style="83" customWidth="1"/>
    <col min="6660" max="6660" width="8.7109375" style="83" customWidth="1"/>
    <col min="6661" max="6661" width="9.28515625" style="83" customWidth="1"/>
    <col min="6662" max="6666" width="16" style="83" customWidth="1"/>
    <col min="6667" max="6912" width="9.28515625" style="83"/>
    <col min="6913" max="6913" width="42.42578125" style="83" customWidth="1"/>
    <col min="6914" max="6914" width="46.42578125" style="83" customWidth="1"/>
    <col min="6915" max="6915" width="10.28515625" style="83" customWidth="1"/>
    <col min="6916" max="6916" width="8.7109375" style="83" customWidth="1"/>
    <col min="6917" max="6917" width="9.28515625" style="83" customWidth="1"/>
    <col min="6918" max="6922" width="16" style="83" customWidth="1"/>
    <col min="6923" max="7168" width="9.28515625" style="83"/>
    <col min="7169" max="7169" width="42.42578125" style="83" customWidth="1"/>
    <col min="7170" max="7170" width="46.42578125" style="83" customWidth="1"/>
    <col min="7171" max="7171" width="10.28515625" style="83" customWidth="1"/>
    <col min="7172" max="7172" width="8.7109375" style="83" customWidth="1"/>
    <col min="7173" max="7173" width="9.28515625" style="83" customWidth="1"/>
    <col min="7174" max="7178" width="16" style="83" customWidth="1"/>
    <col min="7179" max="7424" width="9.28515625" style="83"/>
    <col min="7425" max="7425" width="42.42578125" style="83" customWidth="1"/>
    <col min="7426" max="7426" width="46.42578125" style="83" customWidth="1"/>
    <col min="7427" max="7427" width="10.28515625" style="83" customWidth="1"/>
    <col min="7428" max="7428" width="8.7109375" style="83" customWidth="1"/>
    <col min="7429" max="7429" width="9.28515625" style="83" customWidth="1"/>
    <col min="7430" max="7434" width="16" style="83" customWidth="1"/>
    <col min="7435" max="7680" width="9.28515625" style="83"/>
    <col min="7681" max="7681" width="42.42578125" style="83" customWidth="1"/>
    <col min="7682" max="7682" width="46.42578125" style="83" customWidth="1"/>
    <col min="7683" max="7683" width="10.28515625" style="83" customWidth="1"/>
    <col min="7684" max="7684" width="8.7109375" style="83" customWidth="1"/>
    <col min="7685" max="7685" width="9.28515625" style="83" customWidth="1"/>
    <col min="7686" max="7690" width="16" style="83" customWidth="1"/>
    <col min="7691" max="7936" width="9.28515625" style="83"/>
    <col min="7937" max="7937" width="42.42578125" style="83" customWidth="1"/>
    <col min="7938" max="7938" width="46.42578125" style="83" customWidth="1"/>
    <col min="7939" max="7939" width="10.28515625" style="83" customWidth="1"/>
    <col min="7940" max="7940" width="8.7109375" style="83" customWidth="1"/>
    <col min="7941" max="7941" width="9.28515625" style="83" customWidth="1"/>
    <col min="7942" max="7946" width="16" style="83" customWidth="1"/>
    <col min="7947" max="8192" width="9.28515625" style="83"/>
    <col min="8193" max="8193" width="42.42578125" style="83" customWidth="1"/>
    <col min="8194" max="8194" width="46.42578125" style="83" customWidth="1"/>
    <col min="8195" max="8195" width="10.28515625" style="83" customWidth="1"/>
    <col min="8196" max="8196" width="8.7109375" style="83" customWidth="1"/>
    <col min="8197" max="8197" width="9.28515625" style="83" customWidth="1"/>
    <col min="8198" max="8202" width="16" style="83" customWidth="1"/>
    <col min="8203" max="8448" width="9.28515625" style="83"/>
    <col min="8449" max="8449" width="42.42578125" style="83" customWidth="1"/>
    <col min="8450" max="8450" width="46.42578125" style="83" customWidth="1"/>
    <col min="8451" max="8451" width="10.28515625" style="83" customWidth="1"/>
    <col min="8452" max="8452" width="8.7109375" style="83" customWidth="1"/>
    <col min="8453" max="8453" width="9.28515625" style="83" customWidth="1"/>
    <col min="8454" max="8458" width="16" style="83" customWidth="1"/>
    <col min="8459" max="8704" width="9.28515625" style="83"/>
    <col min="8705" max="8705" width="42.42578125" style="83" customWidth="1"/>
    <col min="8706" max="8706" width="46.42578125" style="83" customWidth="1"/>
    <col min="8707" max="8707" width="10.28515625" style="83" customWidth="1"/>
    <col min="8708" max="8708" width="8.7109375" style="83" customWidth="1"/>
    <col min="8709" max="8709" width="9.28515625" style="83" customWidth="1"/>
    <col min="8710" max="8714" width="16" style="83" customWidth="1"/>
    <col min="8715" max="8960" width="9.28515625" style="83"/>
    <col min="8961" max="8961" width="42.42578125" style="83" customWidth="1"/>
    <col min="8962" max="8962" width="46.42578125" style="83" customWidth="1"/>
    <col min="8963" max="8963" width="10.28515625" style="83" customWidth="1"/>
    <col min="8964" max="8964" width="8.7109375" style="83" customWidth="1"/>
    <col min="8965" max="8965" width="9.28515625" style="83" customWidth="1"/>
    <col min="8966" max="8970" width="16" style="83" customWidth="1"/>
    <col min="8971" max="9216" width="9.28515625" style="83"/>
    <col min="9217" max="9217" width="42.42578125" style="83" customWidth="1"/>
    <col min="9218" max="9218" width="46.42578125" style="83" customWidth="1"/>
    <col min="9219" max="9219" width="10.28515625" style="83" customWidth="1"/>
    <col min="9220" max="9220" width="8.7109375" style="83" customWidth="1"/>
    <col min="9221" max="9221" width="9.28515625" style="83" customWidth="1"/>
    <col min="9222" max="9226" width="16" style="83" customWidth="1"/>
    <col min="9227" max="9472" width="9.28515625" style="83"/>
    <col min="9473" max="9473" width="42.42578125" style="83" customWidth="1"/>
    <col min="9474" max="9474" width="46.42578125" style="83" customWidth="1"/>
    <col min="9475" max="9475" width="10.28515625" style="83" customWidth="1"/>
    <col min="9476" max="9476" width="8.7109375" style="83" customWidth="1"/>
    <col min="9477" max="9477" width="9.28515625" style="83" customWidth="1"/>
    <col min="9478" max="9482" width="16" style="83" customWidth="1"/>
    <col min="9483" max="9728" width="9.28515625" style="83"/>
    <col min="9729" max="9729" width="42.42578125" style="83" customWidth="1"/>
    <col min="9730" max="9730" width="46.42578125" style="83" customWidth="1"/>
    <col min="9731" max="9731" width="10.28515625" style="83" customWidth="1"/>
    <col min="9732" max="9732" width="8.7109375" style="83" customWidth="1"/>
    <col min="9733" max="9733" width="9.28515625" style="83" customWidth="1"/>
    <col min="9734" max="9738" width="16" style="83" customWidth="1"/>
    <col min="9739" max="9984" width="9.28515625" style="83"/>
    <col min="9985" max="9985" width="42.42578125" style="83" customWidth="1"/>
    <col min="9986" max="9986" width="46.42578125" style="83" customWidth="1"/>
    <col min="9987" max="9987" width="10.28515625" style="83" customWidth="1"/>
    <col min="9988" max="9988" width="8.7109375" style="83" customWidth="1"/>
    <col min="9989" max="9989" width="9.28515625" style="83" customWidth="1"/>
    <col min="9990" max="9994" width="16" style="83" customWidth="1"/>
    <col min="9995" max="10240" width="9.28515625" style="83"/>
    <col min="10241" max="10241" width="42.42578125" style="83" customWidth="1"/>
    <col min="10242" max="10242" width="46.42578125" style="83" customWidth="1"/>
    <col min="10243" max="10243" width="10.28515625" style="83" customWidth="1"/>
    <col min="10244" max="10244" width="8.7109375" style="83" customWidth="1"/>
    <col min="10245" max="10245" width="9.28515625" style="83" customWidth="1"/>
    <col min="10246" max="10250" width="16" style="83" customWidth="1"/>
    <col min="10251" max="10496" width="9.28515625" style="83"/>
    <col min="10497" max="10497" width="42.42578125" style="83" customWidth="1"/>
    <col min="10498" max="10498" width="46.42578125" style="83" customWidth="1"/>
    <col min="10499" max="10499" width="10.28515625" style="83" customWidth="1"/>
    <col min="10500" max="10500" width="8.7109375" style="83" customWidth="1"/>
    <col min="10501" max="10501" width="9.28515625" style="83" customWidth="1"/>
    <col min="10502" max="10506" width="16" style="83" customWidth="1"/>
    <col min="10507" max="10752" width="9.28515625" style="83"/>
    <col min="10753" max="10753" width="42.42578125" style="83" customWidth="1"/>
    <col min="10754" max="10754" width="46.42578125" style="83" customWidth="1"/>
    <col min="10755" max="10755" width="10.28515625" style="83" customWidth="1"/>
    <col min="10756" max="10756" width="8.7109375" style="83" customWidth="1"/>
    <col min="10757" max="10757" width="9.28515625" style="83" customWidth="1"/>
    <col min="10758" max="10762" width="16" style="83" customWidth="1"/>
    <col min="10763" max="11008" width="9.28515625" style="83"/>
    <col min="11009" max="11009" width="42.42578125" style="83" customWidth="1"/>
    <col min="11010" max="11010" width="46.42578125" style="83" customWidth="1"/>
    <col min="11011" max="11011" width="10.28515625" style="83" customWidth="1"/>
    <col min="11012" max="11012" width="8.7109375" style="83" customWidth="1"/>
    <col min="11013" max="11013" width="9.28515625" style="83" customWidth="1"/>
    <col min="11014" max="11018" width="16" style="83" customWidth="1"/>
    <col min="11019" max="11264" width="9.28515625" style="83"/>
    <col min="11265" max="11265" width="42.42578125" style="83" customWidth="1"/>
    <col min="11266" max="11266" width="46.42578125" style="83" customWidth="1"/>
    <col min="11267" max="11267" width="10.28515625" style="83" customWidth="1"/>
    <col min="11268" max="11268" width="8.7109375" style="83" customWidth="1"/>
    <col min="11269" max="11269" width="9.28515625" style="83" customWidth="1"/>
    <col min="11270" max="11274" width="16" style="83" customWidth="1"/>
    <col min="11275" max="11520" width="9.28515625" style="83"/>
    <col min="11521" max="11521" width="42.42578125" style="83" customWidth="1"/>
    <col min="11522" max="11522" width="46.42578125" style="83" customWidth="1"/>
    <col min="11523" max="11523" width="10.28515625" style="83" customWidth="1"/>
    <col min="11524" max="11524" width="8.7109375" style="83" customWidth="1"/>
    <col min="11525" max="11525" width="9.28515625" style="83" customWidth="1"/>
    <col min="11526" max="11530" width="16" style="83" customWidth="1"/>
    <col min="11531" max="11776" width="9.28515625" style="83"/>
    <col min="11777" max="11777" width="42.42578125" style="83" customWidth="1"/>
    <col min="11778" max="11778" width="46.42578125" style="83" customWidth="1"/>
    <col min="11779" max="11779" width="10.28515625" style="83" customWidth="1"/>
    <col min="11780" max="11780" width="8.7109375" style="83" customWidth="1"/>
    <col min="11781" max="11781" width="9.28515625" style="83" customWidth="1"/>
    <col min="11782" max="11786" width="16" style="83" customWidth="1"/>
    <col min="11787" max="12032" width="9.28515625" style="83"/>
    <col min="12033" max="12033" width="42.42578125" style="83" customWidth="1"/>
    <col min="12034" max="12034" width="46.42578125" style="83" customWidth="1"/>
    <col min="12035" max="12035" width="10.28515625" style="83" customWidth="1"/>
    <col min="12036" max="12036" width="8.7109375" style="83" customWidth="1"/>
    <col min="12037" max="12037" width="9.28515625" style="83" customWidth="1"/>
    <col min="12038" max="12042" width="16" style="83" customWidth="1"/>
    <col min="12043" max="12288" width="9.28515625" style="83"/>
    <col min="12289" max="12289" width="42.42578125" style="83" customWidth="1"/>
    <col min="12290" max="12290" width="46.42578125" style="83" customWidth="1"/>
    <col min="12291" max="12291" width="10.28515625" style="83" customWidth="1"/>
    <col min="12292" max="12292" width="8.7109375" style="83" customWidth="1"/>
    <col min="12293" max="12293" width="9.28515625" style="83" customWidth="1"/>
    <col min="12294" max="12298" width="16" style="83" customWidth="1"/>
    <col min="12299" max="12544" width="9.28515625" style="83"/>
    <col min="12545" max="12545" width="42.42578125" style="83" customWidth="1"/>
    <col min="12546" max="12546" width="46.42578125" style="83" customWidth="1"/>
    <col min="12547" max="12547" width="10.28515625" style="83" customWidth="1"/>
    <col min="12548" max="12548" width="8.7109375" style="83" customWidth="1"/>
    <col min="12549" max="12549" width="9.28515625" style="83" customWidth="1"/>
    <col min="12550" max="12554" width="16" style="83" customWidth="1"/>
    <col min="12555" max="12800" width="9.28515625" style="83"/>
    <col min="12801" max="12801" width="42.42578125" style="83" customWidth="1"/>
    <col min="12802" max="12802" width="46.42578125" style="83" customWidth="1"/>
    <col min="12803" max="12803" width="10.28515625" style="83" customWidth="1"/>
    <col min="12804" max="12804" width="8.7109375" style="83" customWidth="1"/>
    <col min="12805" max="12805" width="9.28515625" style="83" customWidth="1"/>
    <col min="12806" max="12810" width="16" style="83" customWidth="1"/>
    <col min="12811" max="13056" width="9.28515625" style="83"/>
    <col min="13057" max="13057" width="42.42578125" style="83" customWidth="1"/>
    <col min="13058" max="13058" width="46.42578125" style="83" customWidth="1"/>
    <col min="13059" max="13059" width="10.28515625" style="83" customWidth="1"/>
    <col min="13060" max="13060" width="8.7109375" style="83" customWidth="1"/>
    <col min="13061" max="13061" width="9.28515625" style="83" customWidth="1"/>
    <col min="13062" max="13066" width="16" style="83" customWidth="1"/>
    <col min="13067" max="13312" width="9.28515625" style="83"/>
    <col min="13313" max="13313" width="42.42578125" style="83" customWidth="1"/>
    <col min="13314" max="13314" width="46.42578125" style="83" customWidth="1"/>
    <col min="13315" max="13315" width="10.28515625" style="83" customWidth="1"/>
    <col min="13316" max="13316" width="8.7109375" style="83" customWidth="1"/>
    <col min="13317" max="13317" width="9.28515625" style="83" customWidth="1"/>
    <col min="13318" max="13322" width="16" style="83" customWidth="1"/>
    <col min="13323" max="13568" width="9.28515625" style="83"/>
    <col min="13569" max="13569" width="42.42578125" style="83" customWidth="1"/>
    <col min="13570" max="13570" width="46.42578125" style="83" customWidth="1"/>
    <col min="13571" max="13571" width="10.28515625" style="83" customWidth="1"/>
    <col min="13572" max="13572" width="8.7109375" style="83" customWidth="1"/>
    <col min="13573" max="13573" width="9.28515625" style="83" customWidth="1"/>
    <col min="13574" max="13578" width="16" style="83" customWidth="1"/>
    <col min="13579" max="13824" width="9.28515625" style="83"/>
    <col min="13825" max="13825" width="42.42578125" style="83" customWidth="1"/>
    <col min="13826" max="13826" width="46.42578125" style="83" customWidth="1"/>
    <col min="13827" max="13827" width="10.28515625" style="83" customWidth="1"/>
    <col min="13828" max="13828" width="8.7109375" style="83" customWidth="1"/>
    <col min="13829" max="13829" width="9.28515625" style="83" customWidth="1"/>
    <col min="13830" max="13834" width="16" style="83" customWidth="1"/>
    <col min="13835" max="14080" width="9.28515625" style="83"/>
    <col min="14081" max="14081" width="42.42578125" style="83" customWidth="1"/>
    <col min="14082" max="14082" width="46.42578125" style="83" customWidth="1"/>
    <col min="14083" max="14083" width="10.28515625" style="83" customWidth="1"/>
    <col min="14084" max="14084" width="8.7109375" style="83" customWidth="1"/>
    <col min="14085" max="14085" width="9.28515625" style="83" customWidth="1"/>
    <col min="14086" max="14090" width="16" style="83" customWidth="1"/>
    <col min="14091" max="14336" width="9.28515625" style="83"/>
    <col min="14337" max="14337" width="42.42578125" style="83" customWidth="1"/>
    <col min="14338" max="14338" width="46.42578125" style="83" customWidth="1"/>
    <col min="14339" max="14339" width="10.28515625" style="83" customWidth="1"/>
    <col min="14340" max="14340" width="8.7109375" style="83" customWidth="1"/>
    <col min="14341" max="14341" width="9.28515625" style="83" customWidth="1"/>
    <col min="14342" max="14346" width="16" style="83" customWidth="1"/>
    <col min="14347" max="14592" width="9.28515625" style="83"/>
    <col min="14593" max="14593" width="42.42578125" style="83" customWidth="1"/>
    <col min="14594" max="14594" width="46.42578125" style="83" customWidth="1"/>
    <col min="14595" max="14595" width="10.28515625" style="83" customWidth="1"/>
    <col min="14596" max="14596" width="8.7109375" style="83" customWidth="1"/>
    <col min="14597" max="14597" width="9.28515625" style="83" customWidth="1"/>
    <col min="14598" max="14602" width="16" style="83" customWidth="1"/>
    <col min="14603" max="14848" width="9.28515625" style="83"/>
    <col min="14849" max="14849" width="42.42578125" style="83" customWidth="1"/>
    <col min="14850" max="14850" width="46.42578125" style="83" customWidth="1"/>
    <col min="14851" max="14851" width="10.28515625" style="83" customWidth="1"/>
    <col min="14852" max="14852" width="8.7109375" style="83" customWidth="1"/>
    <col min="14853" max="14853" width="9.28515625" style="83" customWidth="1"/>
    <col min="14854" max="14858" width="16" style="83" customWidth="1"/>
    <col min="14859" max="15104" width="9.28515625" style="83"/>
    <col min="15105" max="15105" width="42.42578125" style="83" customWidth="1"/>
    <col min="15106" max="15106" width="46.42578125" style="83" customWidth="1"/>
    <col min="15107" max="15107" width="10.28515625" style="83" customWidth="1"/>
    <col min="15108" max="15108" width="8.7109375" style="83" customWidth="1"/>
    <col min="15109" max="15109" width="9.28515625" style="83" customWidth="1"/>
    <col min="15110" max="15114" width="16" style="83" customWidth="1"/>
    <col min="15115" max="15360" width="9.28515625" style="83"/>
    <col min="15361" max="15361" width="42.42578125" style="83" customWidth="1"/>
    <col min="15362" max="15362" width="46.42578125" style="83" customWidth="1"/>
    <col min="15363" max="15363" width="10.28515625" style="83" customWidth="1"/>
    <col min="15364" max="15364" width="8.7109375" style="83" customWidth="1"/>
    <col min="15365" max="15365" width="9.28515625" style="83" customWidth="1"/>
    <col min="15366" max="15370" width="16" style="83" customWidth="1"/>
    <col min="15371" max="15616" width="9.28515625" style="83"/>
    <col min="15617" max="15617" width="42.42578125" style="83" customWidth="1"/>
    <col min="15618" max="15618" width="46.42578125" style="83" customWidth="1"/>
    <col min="15619" max="15619" width="10.28515625" style="83" customWidth="1"/>
    <col min="15620" max="15620" width="8.7109375" style="83" customWidth="1"/>
    <col min="15621" max="15621" width="9.28515625" style="83" customWidth="1"/>
    <col min="15622" max="15626" width="16" style="83" customWidth="1"/>
    <col min="15627" max="15872" width="9.28515625" style="83"/>
    <col min="15873" max="15873" width="42.42578125" style="83" customWidth="1"/>
    <col min="15874" max="15874" width="46.42578125" style="83" customWidth="1"/>
    <col min="15875" max="15875" width="10.28515625" style="83" customWidth="1"/>
    <col min="15876" max="15876" width="8.7109375" style="83" customWidth="1"/>
    <col min="15877" max="15877" width="9.28515625" style="83" customWidth="1"/>
    <col min="15878" max="15882" width="16" style="83" customWidth="1"/>
    <col min="15883" max="16128" width="9.28515625" style="83"/>
    <col min="16129" max="16129" width="42.42578125" style="83" customWidth="1"/>
    <col min="16130" max="16130" width="46.42578125" style="83" customWidth="1"/>
    <col min="16131" max="16131" width="10.28515625" style="83" customWidth="1"/>
    <col min="16132" max="16132" width="8.7109375" style="83" customWidth="1"/>
    <col min="16133" max="16133" width="9.28515625" style="83" customWidth="1"/>
    <col min="16134" max="16138" width="16" style="83" customWidth="1"/>
    <col min="16139" max="16384" width="9.28515625" style="83"/>
  </cols>
  <sheetData>
    <row r="1" spans="1:10" s="67" customFormat="1" ht="21.75" customHeight="1" x14ac:dyDescent="0.25">
      <c r="A1" s="595" t="str">
        <f>'Elenco P.I.'!B2</f>
        <v>Comune di VILLAURBANA</v>
      </c>
      <c r="B1" s="596"/>
      <c r="C1" s="596"/>
      <c r="D1" s="596"/>
      <c r="E1" s="596"/>
      <c r="F1" s="596"/>
      <c r="G1" s="596"/>
      <c r="H1" s="596"/>
      <c r="I1" s="596"/>
      <c r="J1" s="597"/>
    </row>
    <row r="2" spans="1:10" s="67" customFormat="1" ht="19.5" customHeight="1" x14ac:dyDescent="0.25">
      <c r="A2" s="68" t="s">
        <v>0</v>
      </c>
      <c r="B2" s="69" t="str">
        <f>'Elenco P.I.'!B7</f>
        <v>Area: TECNICA E DI VIGILANZA</v>
      </c>
      <c r="C2" s="70"/>
      <c r="D2" s="70"/>
      <c r="E2" s="70"/>
      <c r="F2" s="71" t="s">
        <v>225</v>
      </c>
      <c r="G2" s="71" t="s">
        <v>226</v>
      </c>
      <c r="H2" s="70"/>
      <c r="I2" s="71" t="s">
        <v>227</v>
      </c>
      <c r="J2" s="72"/>
    </row>
    <row r="3" spans="1:10" s="67" customFormat="1" ht="19.5" customHeight="1" x14ac:dyDescent="0.25">
      <c r="A3" s="68" t="s">
        <v>228</v>
      </c>
      <c r="B3" s="73"/>
      <c r="C3" s="70"/>
      <c r="D3" s="70"/>
      <c r="E3" s="70"/>
      <c r="F3" s="74"/>
      <c r="G3" s="74"/>
      <c r="H3" s="70"/>
      <c r="I3" s="75">
        <v>2020</v>
      </c>
      <c r="J3" s="72"/>
    </row>
    <row r="4" spans="1:10" s="67" customFormat="1" ht="19.5" customHeight="1" x14ac:dyDescent="0.25">
      <c r="A4" s="68" t="s">
        <v>229</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98" t="s">
        <v>230</v>
      </c>
      <c r="B6" s="598"/>
      <c r="C6" s="598"/>
      <c r="D6" s="598"/>
      <c r="E6" s="598"/>
      <c r="F6" s="600" t="s">
        <v>231</v>
      </c>
      <c r="G6" s="600"/>
      <c r="H6" s="600"/>
      <c r="I6" s="600"/>
      <c r="J6" s="600"/>
    </row>
    <row r="7" spans="1:10" ht="15.75" customHeight="1" x14ac:dyDescent="0.25">
      <c r="A7" s="599"/>
      <c r="B7" s="599"/>
      <c r="C7" s="599"/>
      <c r="D7" s="599"/>
      <c r="E7" s="599"/>
      <c r="F7" s="273">
        <v>1</v>
      </c>
      <c r="G7" s="273">
        <v>2</v>
      </c>
      <c r="H7" s="273">
        <v>3</v>
      </c>
      <c r="I7" s="273">
        <v>4</v>
      </c>
      <c r="J7" s="273">
        <v>5</v>
      </c>
    </row>
    <row r="8" spans="1:10" ht="15.75" customHeight="1" x14ac:dyDescent="0.25">
      <c r="A8" s="599"/>
      <c r="B8" s="599"/>
      <c r="C8" s="599"/>
      <c r="D8" s="599"/>
      <c r="E8" s="599"/>
      <c r="F8" s="85" t="s">
        <v>232</v>
      </c>
      <c r="G8" s="85" t="s">
        <v>233</v>
      </c>
      <c r="H8" s="86" t="s">
        <v>234</v>
      </c>
      <c r="I8" s="86" t="s">
        <v>235</v>
      </c>
      <c r="J8" s="86" t="s">
        <v>236</v>
      </c>
    </row>
    <row r="9" spans="1:10" ht="4.5" customHeight="1" x14ac:dyDescent="0.25">
      <c r="A9" s="601"/>
      <c r="B9" s="601"/>
      <c r="C9" s="601"/>
      <c r="D9" s="601"/>
      <c r="E9" s="601"/>
      <c r="F9" s="601"/>
      <c r="G9" s="601"/>
      <c r="H9" s="601"/>
      <c r="I9" s="601"/>
      <c r="J9" s="601"/>
    </row>
    <row r="10" spans="1:10" ht="32.25" customHeight="1" x14ac:dyDescent="0.25">
      <c r="A10" s="87" t="s">
        <v>237</v>
      </c>
      <c r="B10" s="87" t="s">
        <v>238</v>
      </c>
      <c r="C10" s="88" t="s">
        <v>239</v>
      </c>
      <c r="D10" s="88" t="s">
        <v>240</v>
      </c>
      <c r="E10" s="88" t="s">
        <v>241</v>
      </c>
      <c r="F10" s="88" t="s">
        <v>242</v>
      </c>
      <c r="G10" s="88" t="s">
        <v>57</v>
      </c>
      <c r="H10" s="88" t="s">
        <v>243</v>
      </c>
      <c r="I10" s="88" t="s">
        <v>244</v>
      </c>
      <c r="J10" s="88" t="s">
        <v>245</v>
      </c>
    </row>
    <row r="11" spans="1:10" ht="57.75" customHeight="1" x14ac:dyDescent="0.25">
      <c r="A11" s="89" t="str">
        <f>'Resp. 1'!B16</f>
        <v>Assicurare un'efficace acquisizione, gestione e programmazione delle risorse finanziarie dell'ente al fine di garantire la qualità dei servizi svolti e il rispetto dei piani e dei programmi della politica</v>
      </c>
      <c r="B11" s="90"/>
      <c r="C11" s="91"/>
      <c r="D11" s="92">
        <f t="shared" ref="D11:D20" si="0">E11/100</f>
        <v>0</v>
      </c>
      <c r="E11" s="93"/>
      <c r="F11" s="94" t="str">
        <f>IF(E11&lt;=20,"X","")</f>
        <v>X</v>
      </c>
      <c r="G11" s="94" t="str">
        <f>IF(AND(E11&gt;20,E11&lt;=50),"X","")</f>
        <v/>
      </c>
      <c r="H11" s="94" t="str">
        <f>IF(AND(E11&gt;50,E11&lt;=70),"X","")</f>
        <v/>
      </c>
      <c r="I11" s="94" t="str">
        <f>IF(AND(E11&gt;70,E11&lt;=90),"X","")</f>
        <v/>
      </c>
      <c r="J11" s="94" t="str">
        <f>IF(AND(E11&gt;90,E11&lt;=100),"X","")</f>
        <v/>
      </c>
    </row>
    <row r="12" spans="1:10" ht="105" customHeight="1" x14ac:dyDescent="0.25">
      <c r="A12" s="89" t="e">
        <f>'Resp. 1'!#REF!</f>
        <v>#REF!</v>
      </c>
      <c r="B12" s="96"/>
      <c r="C12" s="91"/>
      <c r="D12" s="92">
        <f t="shared" si="0"/>
        <v>0</v>
      </c>
      <c r="E12" s="93"/>
      <c r="F12" s="94" t="str">
        <f t="shared" ref="F12:F20" si="1">IF(E12&lt;=20,"X","")</f>
        <v>X</v>
      </c>
      <c r="G12" s="94" t="str">
        <f t="shared" ref="G12:G20" si="2">IF(AND(E12&gt;20,E12&lt;=50),"X","")</f>
        <v/>
      </c>
      <c r="H12" s="94" t="str">
        <f t="shared" ref="H12:H20" si="3">IF(AND(E12&gt;50,E12&lt;=70),"X","")</f>
        <v/>
      </c>
      <c r="I12" s="94" t="str">
        <f t="shared" ref="I12:I20" si="4">IF(AND(E12&gt;70,E12&lt;=90),"X","")</f>
        <v/>
      </c>
      <c r="J12" s="94" t="str">
        <f t="shared" ref="J12:J20" si="5">IF(AND(E12&gt;90,E12&lt;=100),"X","")</f>
        <v/>
      </c>
    </row>
    <row r="13" spans="1:10" ht="102.75" customHeight="1" x14ac:dyDescent="0.25">
      <c r="A13" s="89" t="e">
        <f>'Resp. 1'!#REF!</f>
        <v>#REF!</v>
      </c>
      <c r="B13" s="96"/>
      <c r="C13" s="93"/>
      <c r="D13" s="92">
        <f t="shared" si="0"/>
        <v>0</v>
      </c>
      <c r="E13" s="93"/>
      <c r="F13" s="94" t="str">
        <f t="shared" si="1"/>
        <v>X</v>
      </c>
      <c r="G13" s="94" t="str">
        <f t="shared" si="2"/>
        <v/>
      </c>
      <c r="H13" s="94" t="str">
        <f t="shared" si="3"/>
        <v/>
      </c>
      <c r="I13" s="94" t="str">
        <f t="shared" si="4"/>
        <v/>
      </c>
      <c r="J13" s="94" t="str">
        <f t="shared" si="5"/>
        <v/>
      </c>
    </row>
    <row r="14" spans="1:10" ht="57.75" customHeight="1" x14ac:dyDescent="0.25">
      <c r="A14" s="89" t="e">
        <f>'Resp. 1'!#REF!</f>
        <v>#REF!</v>
      </c>
      <c r="B14" s="96"/>
      <c r="C14" s="93"/>
      <c r="D14" s="92">
        <f t="shared" si="0"/>
        <v>0</v>
      </c>
      <c r="E14" s="93"/>
      <c r="F14" s="94" t="str">
        <f t="shared" si="1"/>
        <v>X</v>
      </c>
      <c r="G14" s="94" t="str">
        <f t="shared" si="2"/>
        <v/>
      </c>
      <c r="H14" s="94" t="str">
        <f t="shared" si="3"/>
        <v/>
      </c>
      <c r="I14" s="94" t="str">
        <f t="shared" si="4"/>
        <v/>
      </c>
      <c r="J14" s="94" t="str">
        <f t="shared" si="5"/>
        <v/>
      </c>
    </row>
    <row r="15" spans="1:10" ht="57.75" customHeight="1" x14ac:dyDescent="0.25">
      <c r="A15" s="89" t="str">
        <f>'Resp. 1'!B17</f>
        <v>Attuazione delle misure previste dalla normativa e dal PTPCT dell'ente in materia di trasparenza e anticorruzione</v>
      </c>
      <c r="B15" s="96"/>
      <c r="C15" s="93"/>
      <c r="D15" s="92">
        <f t="shared" si="0"/>
        <v>0</v>
      </c>
      <c r="E15" s="93"/>
      <c r="F15" s="94" t="str">
        <f t="shared" si="1"/>
        <v>X</v>
      </c>
      <c r="G15" s="94" t="str">
        <f t="shared" si="2"/>
        <v/>
      </c>
      <c r="H15" s="94" t="str">
        <f t="shared" si="3"/>
        <v/>
      </c>
      <c r="I15" s="94" t="str">
        <f t="shared" si="4"/>
        <v/>
      </c>
      <c r="J15" s="94" t="str">
        <f t="shared" si="5"/>
        <v/>
      </c>
    </row>
    <row r="16" spans="1:10" ht="57.75" customHeight="1" x14ac:dyDescent="0.25">
      <c r="A16" s="89" t="str">
        <f>'Resp. 1'!B18</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6" s="96"/>
      <c r="C16" s="93"/>
      <c r="D16" s="92">
        <f t="shared" si="0"/>
        <v>0</v>
      </c>
      <c r="E16" s="93"/>
      <c r="F16" s="94" t="str">
        <f t="shared" si="1"/>
        <v>X</v>
      </c>
      <c r="G16" s="94" t="str">
        <f t="shared" si="2"/>
        <v/>
      </c>
      <c r="H16" s="94" t="str">
        <f t="shared" si="3"/>
        <v/>
      </c>
      <c r="I16" s="94" t="str">
        <f t="shared" si="4"/>
        <v/>
      </c>
      <c r="J16" s="94" t="str">
        <f t="shared" si="5"/>
        <v/>
      </c>
    </row>
    <row r="17" spans="1:10" ht="57.75" customHeight="1" x14ac:dyDescent="0.25">
      <c r="A17" s="89" t="e">
        <f>'Resp. 1'!B19</f>
        <v>#REF!</v>
      </c>
      <c r="B17" s="89"/>
      <c r="C17" s="93">
        <v>60</v>
      </c>
      <c r="D17" s="92">
        <f t="shared" si="0"/>
        <v>0</v>
      </c>
      <c r="E17" s="93"/>
      <c r="F17" s="94" t="str">
        <f t="shared" si="1"/>
        <v>X</v>
      </c>
      <c r="G17" s="94" t="str">
        <f t="shared" si="2"/>
        <v/>
      </c>
      <c r="H17" s="94" t="str">
        <f t="shared" si="3"/>
        <v/>
      </c>
      <c r="I17" s="94" t="str">
        <f t="shared" si="4"/>
        <v/>
      </c>
      <c r="J17" s="94" t="str">
        <f t="shared" si="5"/>
        <v/>
      </c>
    </row>
    <row r="18" spans="1:10" ht="26.25" customHeight="1" x14ac:dyDescent="0.25">
      <c r="A18" s="89">
        <f>'Resp. 1'!B20</f>
        <v>0</v>
      </c>
      <c r="B18" s="96"/>
      <c r="C18" s="93"/>
      <c r="D18" s="92">
        <f t="shared" si="0"/>
        <v>0</v>
      </c>
      <c r="E18" s="93"/>
      <c r="F18" s="94" t="str">
        <f t="shared" si="1"/>
        <v>X</v>
      </c>
      <c r="G18" s="94" t="str">
        <f t="shared" si="2"/>
        <v/>
      </c>
      <c r="H18" s="94" t="str">
        <f t="shared" si="3"/>
        <v/>
      </c>
      <c r="I18" s="94" t="str">
        <f t="shared" si="4"/>
        <v/>
      </c>
      <c r="J18" s="94" t="str">
        <f t="shared" si="5"/>
        <v/>
      </c>
    </row>
    <row r="19" spans="1:10" ht="26.25" customHeight="1" x14ac:dyDescent="0.25">
      <c r="A19" s="89">
        <f>'Resp. 1'!B21</f>
        <v>0</v>
      </c>
      <c r="B19" s="96"/>
      <c r="C19" s="93"/>
      <c r="D19" s="92">
        <f t="shared" si="0"/>
        <v>0</v>
      </c>
      <c r="E19" s="93"/>
      <c r="F19" s="94" t="str">
        <f t="shared" si="1"/>
        <v>X</v>
      </c>
      <c r="G19" s="94" t="str">
        <f t="shared" si="2"/>
        <v/>
      </c>
      <c r="H19" s="94" t="str">
        <f t="shared" si="3"/>
        <v/>
      </c>
      <c r="I19" s="94" t="str">
        <f t="shared" si="4"/>
        <v/>
      </c>
      <c r="J19" s="94" t="str">
        <f t="shared" si="5"/>
        <v/>
      </c>
    </row>
    <row r="20" spans="1:10" ht="26.25" customHeight="1" x14ac:dyDescent="0.25">
      <c r="A20" s="89">
        <f>'Resp. 1'!B22</f>
        <v>0</v>
      </c>
      <c r="B20" s="96"/>
      <c r="C20" s="93"/>
      <c r="D20" s="92">
        <f t="shared" si="0"/>
        <v>0</v>
      </c>
      <c r="E20" s="93"/>
      <c r="F20" s="94" t="str">
        <f t="shared" si="1"/>
        <v>X</v>
      </c>
      <c r="G20" s="94" t="str">
        <f t="shared" si="2"/>
        <v/>
      </c>
      <c r="H20" s="94" t="str">
        <f t="shared" si="3"/>
        <v/>
      </c>
      <c r="I20" s="94" t="str">
        <f t="shared" si="4"/>
        <v/>
      </c>
      <c r="J20" s="94" t="str">
        <f t="shared" si="5"/>
        <v/>
      </c>
    </row>
    <row r="21" spans="1:10" x14ac:dyDescent="0.25">
      <c r="A21" s="97" t="s">
        <v>246</v>
      </c>
      <c r="B21" s="98" t="str">
        <f>IF(C21=60,"Pesatura Adeguata","Pesatura Inadeguata")</f>
        <v>Pesatura Adeguata</v>
      </c>
      <c r="C21" s="99">
        <f>SUM(C11:C20)</f>
        <v>60</v>
      </c>
      <c r="D21" s="99"/>
      <c r="E21" s="100">
        <f>SUM(G21:J21)/C21</f>
        <v>0</v>
      </c>
      <c r="F21" s="101"/>
      <c r="G21" s="102">
        <f>IF(G11="x",C11*D11)+IF(G12="x",C12*D12)+IF(G13="x",C13*D13)+IF(G14="x",C14*D14)+IF(G15="x",C15*D15)+IF(G16="x",C16*D16)+IF(G17="x",C17*D17)+IF(G18="x",C18*D18)+IF(G19="x",C19*D19)+IF(G20="x",C20*D20)</f>
        <v>0</v>
      </c>
      <c r="H21" s="102">
        <f>IF(H11="x",C11*D11)+IF(H12="x",C12*D12)+IF(H13="x",C13*D13)+IF(H14="x",C14*D14)+IF(H15="x",C15*D15)+IF(H16="x",C16*D16)+IF(H17="x",C17*D17)+IF(H18="x",C18*D18)+IF(H19="x",C19*D19)+IF(H20="x",C20*D20)</f>
        <v>0</v>
      </c>
      <c r="I21" s="102">
        <f>IF(I11="x",C11*D11)+IF(I12="x",C12*D12)+IF(I13="x",C13*D13)+IF(I14="x",C14*D14)+IF(I15="x",C15*D15)+IF(I16="x",C16*D16)+IF(I17="x",C17*D17)+IF(I18="x",C18*D18)+IF(I19="x",C19*D19)+IF(I20="x",C20*D20)</f>
        <v>0</v>
      </c>
      <c r="J21" s="102">
        <f>IF(J11="x",C11*D11)+IF(J12="x",C12*D12)+IF(J13="x",C13*D13)+IF(J14="x",C14*D14)+IF(J15="x",C15*D15)+IF(J16="x",C16*D16)+IF(J17="x",C17*D17)+IF(J18="x",C18*D18)+IF(J19="x",C19*D19)+IF(J19="x",C19*D19)</f>
        <v>0</v>
      </c>
    </row>
    <row r="22" spans="1:10" ht="3" customHeight="1" x14ac:dyDescent="0.25">
      <c r="A22" s="601"/>
      <c r="B22" s="602"/>
      <c r="C22" s="602"/>
      <c r="D22" s="274"/>
      <c r="E22" s="601"/>
      <c r="F22" s="602"/>
      <c r="G22" s="602"/>
      <c r="H22" s="601"/>
      <c r="I22" s="602"/>
      <c r="J22" s="602"/>
    </row>
    <row r="23" spans="1:10" ht="42" customHeight="1" x14ac:dyDescent="0.25">
      <c r="A23" s="87" t="s">
        <v>247</v>
      </c>
      <c r="B23" s="87" t="s">
        <v>238</v>
      </c>
      <c r="C23" s="88" t="s">
        <v>239</v>
      </c>
      <c r="D23" s="88" t="s">
        <v>240</v>
      </c>
      <c r="E23" s="88" t="s">
        <v>241</v>
      </c>
      <c r="F23" s="88" t="s">
        <v>242</v>
      </c>
      <c r="G23" s="88" t="s">
        <v>57</v>
      </c>
      <c r="H23" s="88" t="s">
        <v>243</v>
      </c>
      <c r="I23" s="88" t="s">
        <v>244</v>
      </c>
      <c r="J23" s="88" t="s">
        <v>245</v>
      </c>
    </row>
    <row r="24" spans="1:10" s="105" customFormat="1" ht="27" customHeight="1" x14ac:dyDescent="0.25">
      <c r="A24" s="96" t="str">
        <f>'Resp. 1'!B33</f>
        <v>Garantire il controllo effettivo da parte della stazione appaltante sull’esecuzione delle prestazioni</v>
      </c>
      <c r="B24" s="95"/>
      <c r="C24" s="104">
        <v>20</v>
      </c>
      <c r="D24" s="92">
        <f>E24/100</f>
        <v>0</v>
      </c>
      <c r="E24" s="93"/>
      <c r="F24" s="94" t="str">
        <f t="shared" ref="F24:F34" si="6">IF(E24&lt;=20,"X","")</f>
        <v>X</v>
      </c>
      <c r="G24" s="94" t="str">
        <f t="shared" ref="G24:G34" si="7">IF(AND(E24&gt;20,E24&lt;=50),"X","")</f>
        <v/>
      </c>
      <c r="H24" s="94" t="str">
        <f t="shared" ref="H24:H34" si="8">IF(AND(E24&gt;50,E24&lt;=70),"X","")</f>
        <v/>
      </c>
      <c r="I24" s="94" t="str">
        <f t="shared" ref="I24:I34" si="9">IF(AND(E24&gt;70,E24&lt;=90),"X","")</f>
        <v/>
      </c>
      <c r="J24" s="94" t="str">
        <f>IF(AND(E24&gt;90,E24&lt;=100),"X","")</f>
        <v/>
      </c>
    </row>
    <row r="25" spans="1:10" s="105" customFormat="1" ht="27" customHeight="1" x14ac:dyDescent="0.25">
      <c r="A25" s="96" t="e">
        <f>'Resp. 1'!#REF!</f>
        <v>#REF!</v>
      </c>
      <c r="B25" s="96"/>
      <c r="C25" s="104"/>
      <c r="D25" s="92">
        <f t="shared" ref="D25:D31" si="10">E25/100</f>
        <v>0</v>
      </c>
      <c r="E25" s="93"/>
      <c r="F25" s="94" t="str">
        <f t="shared" si="6"/>
        <v>X</v>
      </c>
      <c r="G25" s="94" t="str">
        <f t="shared" si="7"/>
        <v/>
      </c>
      <c r="H25" s="94" t="str">
        <f t="shared" si="8"/>
        <v/>
      </c>
      <c r="I25" s="94" t="str">
        <f t="shared" si="9"/>
        <v/>
      </c>
      <c r="J25" s="94" t="str">
        <f t="shared" ref="J25:J31" si="11">IF(AND(E25&gt;90,E25&lt;=100),"X","")</f>
        <v/>
      </c>
    </row>
    <row r="26" spans="1:10" s="105" customFormat="1" ht="27" customHeight="1" x14ac:dyDescent="0.25">
      <c r="A26" s="96" t="str">
        <f>'Resp. 1'!B34</f>
        <v xml:space="preserve"> Pianificare e implementare le azioni necessarie all'introduzione del Lavoro Agile secondo le direttive di cui all'art. 87 del  D.L. n. 18 del 17/3/2020 recante "Misure straordinarie in materia di lavoro agile…" 
</v>
      </c>
      <c r="B26" s="96"/>
      <c r="C26" s="104"/>
      <c r="D26" s="92">
        <f t="shared" si="10"/>
        <v>0</v>
      </c>
      <c r="E26" s="93"/>
      <c r="F26" s="94" t="str">
        <f t="shared" si="6"/>
        <v>X</v>
      </c>
      <c r="G26" s="94" t="str">
        <f t="shared" si="7"/>
        <v/>
      </c>
      <c r="H26" s="94" t="str">
        <f t="shared" si="8"/>
        <v/>
      </c>
      <c r="I26" s="94" t="str">
        <f t="shared" si="9"/>
        <v/>
      </c>
      <c r="J26" s="94" t="str">
        <f t="shared" si="11"/>
        <v/>
      </c>
    </row>
    <row r="27" spans="1:10" s="105" customFormat="1" ht="27" customHeight="1" x14ac:dyDescent="0.25">
      <c r="A27" s="96" t="str">
        <f>'Resp. 1'!B35</f>
        <v>Gestione dell'emergenza sanitaria  a cura del personale della Polizia Locale</v>
      </c>
      <c r="B27" s="96"/>
      <c r="C27" s="104"/>
      <c r="D27" s="92">
        <f t="shared" si="10"/>
        <v>0</v>
      </c>
      <c r="E27" s="93"/>
      <c r="F27" s="94" t="str">
        <f t="shared" si="6"/>
        <v>X</v>
      </c>
      <c r="G27" s="94" t="str">
        <f t="shared" si="7"/>
        <v/>
      </c>
      <c r="H27" s="94" t="str">
        <f t="shared" si="8"/>
        <v/>
      </c>
      <c r="I27" s="94" t="str">
        <f t="shared" si="9"/>
        <v/>
      </c>
      <c r="J27" s="94" t="str">
        <f t="shared" si="11"/>
        <v/>
      </c>
    </row>
    <row r="28" spans="1:10" s="105" customFormat="1" ht="27" customHeight="1" x14ac:dyDescent="0.25">
      <c r="A28" s="96">
        <f>'Resp. 1'!B36</f>
        <v>0</v>
      </c>
      <c r="B28" s="96"/>
      <c r="C28" s="106"/>
      <c r="D28" s="92">
        <f t="shared" si="10"/>
        <v>0</v>
      </c>
      <c r="E28" s="93"/>
      <c r="F28" s="94" t="str">
        <f t="shared" si="6"/>
        <v>X</v>
      </c>
      <c r="G28" s="94" t="str">
        <f t="shared" si="7"/>
        <v/>
      </c>
      <c r="H28" s="94" t="str">
        <f t="shared" si="8"/>
        <v/>
      </c>
      <c r="I28" s="94" t="str">
        <f t="shared" si="9"/>
        <v/>
      </c>
      <c r="J28" s="94" t="str">
        <f t="shared" si="11"/>
        <v/>
      </c>
    </row>
    <row r="29" spans="1:10" s="105" customFormat="1" ht="27" customHeight="1" x14ac:dyDescent="0.25">
      <c r="A29" s="96">
        <f>'Resp. 1'!B37</f>
        <v>0</v>
      </c>
      <c r="B29" s="96"/>
      <c r="C29" s="106"/>
      <c r="D29" s="92">
        <f t="shared" si="10"/>
        <v>0</v>
      </c>
      <c r="E29" s="93"/>
      <c r="F29" s="94" t="str">
        <f t="shared" si="6"/>
        <v>X</v>
      </c>
      <c r="G29" s="94" t="str">
        <f t="shared" si="7"/>
        <v/>
      </c>
      <c r="H29" s="94" t="str">
        <f t="shared" si="8"/>
        <v/>
      </c>
      <c r="I29" s="94" t="str">
        <f t="shared" si="9"/>
        <v/>
      </c>
      <c r="J29" s="94" t="str">
        <f t="shared" si="11"/>
        <v/>
      </c>
    </row>
    <row r="30" spans="1:10" s="105" customFormat="1" ht="27" customHeight="1" x14ac:dyDescent="0.25">
      <c r="A30" s="96">
        <f>'Resp. 1'!B38</f>
        <v>0</v>
      </c>
      <c r="B30" s="96"/>
      <c r="C30" s="106"/>
      <c r="D30" s="92">
        <f t="shared" si="10"/>
        <v>0</v>
      </c>
      <c r="E30" s="93"/>
      <c r="F30" s="94" t="str">
        <f t="shared" si="6"/>
        <v>X</v>
      </c>
      <c r="G30" s="94" t="str">
        <f t="shared" si="7"/>
        <v/>
      </c>
      <c r="H30" s="94" t="str">
        <f t="shared" si="8"/>
        <v/>
      </c>
      <c r="I30" s="94" t="str">
        <f t="shared" si="9"/>
        <v/>
      </c>
      <c r="J30" s="94" t="str">
        <f t="shared" si="11"/>
        <v/>
      </c>
    </row>
    <row r="31" spans="1:10" s="105" customFormat="1" ht="27" customHeight="1" x14ac:dyDescent="0.25">
      <c r="A31" s="96">
        <f>'Resp. 1'!B39</f>
        <v>0</v>
      </c>
      <c r="B31" s="96"/>
      <c r="C31" s="106"/>
      <c r="D31" s="92">
        <f t="shared" si="10"/>
        <v>0</v>
      </c>
      <c r="E31" s="93"/>
      <c r="F31" s="94" t="str">
        <f t="shared" si="6"/>
        <v>X</v>
      </c>
      <c r="G31" s="94" t="str">
        <f t="shared" si="7"/>
        <v/>
      </c>
      <c r="H31" s="94" t="str">
        <f t="shared" si="8"/>
        <v/>
      </c>
      <c r="I31" s="94" t="str">
        <f t="shared" si="9"/>
        <v/>
      </c>
      <c r="J31" s="94" t="str">
        <f t="shared" si="11"/>
        <v/>
      </c>
    </row>
    <row r="32" spans="1:10" ht="42" customHeight="1" x14ac:dyDescent="0.25">
      <c r="A32" s="273" t="s">
        <v>248</v>
      </c>
      <c r="B32" s="273" t="s">
        <v>249</v>
      </c>
      <c r="C32" s="88" t="s">
        <v>239</v>
      </c>
      <c r="D32" s="88" t="s">
        <v>240</v>
      </c>
      <c r="E32" s="88" t="s">
        <v>241</v>
      </c>
      <c r="F32" s="107" t="s">
        <v>250</v>
      </c>
      <c r="G32" s="107" t="s">
        <v>251</v>
      </c>
      <c r="H32" s="107" t="s">
        <v>252</v>
      </c>
      <c r="I32" s="107" t="s">
        <v>253</v>
      </c>
      <c r="J32" s="107" t="s">
        <v>254</v>
      </c>
    </row>
    <row r="33" spans="1:11" s="105" customFormat="1" ht="49.5" customHeight="1" x14ac:dyDescent="0.25">
      <c r="A33" s="96" t="s">
        <v>317</v>
      </c>
      <c r="B33" s="96" t="s">
        <v>318</v>
      </c>
      <c r="C33" s="106">
        <v>20</v>
      </c>
      <c r="D33" s="92">
        <f>E33/100</f>
        <v>0</v>
      </c>
      <c r="E33" s="93"/>
      <c r="F33" s="94" t="str">
        <f t="shared" si="6"/>
        <v>X</v>
      </c>
      <c r="G33" s="94" t="str">
        <f t="shared" si="7"/>
        <v/>
      </c>
      <c r="H33" s="94" t="str">
        <f t="shared" si="8"/>
        <v/>
      </c>
      <c r="I33" s="94" t="str">
        <f t="shared" si="9"/>
        <v/>
      </c>
      <c r="J33" s="94" t="str">
        <f t="shared" ref="J33:J39" si="12">IF(AND(E33&gt;90,E33&lt;=100),"X","")</f>
        <v/>
      </c>
    </row>
    <row r="34" spans="1:11" s="105" customFormat="1" ht="18.75" customHeight="1" x14ac:dyDescent="0.25">
      <c r="A34" s="96"/>
      <c r="B34" s="96"/>
      <c r="C34" s="106"/>
      <c r="D34" s="92">
        <f t="shared" ref="D34:D39" si="13">E34/100</f>
        <v>0</v>
      </c>
      <c r="E34" s="93"/>
      <c r="F34" s="94" t="str">
        <f t="shared" si="6"/>
        <v>X</v>
      </c>
      <c r="G34" s="94" t="str">
        <f t="shared" si="7"/>
        <v/>
      </c>
      <c r="H34" s="94" t="str">
        <f t="shared" si="8"/>
        <v/>
      </c>
      <c r="I34" s="94" t="str">
        <f t="shared" si="9"/>
        <v/>
      </c>
      <c r="J34" s="94" t="str">
        <f t="shared" si="12"/>
        <v/>
      </c>
    </row>
    <row r="35" spans="1:11" s="105" customFormat="1" ht="18.75" customHeight="1" x14ac:dyDescent="0.25">
      <c r="A35" s="96"/>
      <c r="B35" s="96"/>
      <c r="C35" s="106"/>
      <c r="D35" s="92">
        <f t="shared" si="13"/>
        <v>0</v>
      </c>
      <c r="E35" s="93"/>
      <c r="F35" s="94" t="str">
        <f>IF(E35&lt;=20,"X","")</f>
        <v>X</v>
      </c>
      <c r="G35" s="94" t="str">
        <f>IF(AND(E35&gt;20,E35&lt;=50),"X","")</f>
        <v/>
      </c>
      <c r="H35" s="94" t="str">
        <f>IF(AND(E35&gt;50,E35&lt;=70),"X","")</f>
        <v/>
      </c>
      <c r="I35" s="94" t="str">
        <f>IF(AND(E35&gt;70,E35&lt;=90),"X","")</f>
        <v/>
      </c>
      <c r="J35" s="94" t="str">
        <f t="shared" si="12"/>
        <v/>
      </c>
    </row>
    <row r="36" spans="1:11" s="105" customFormat="1" ht="18.75" customHeight="1" x14ac:dyDescent="0.25">
      <c r="A36" s="96"/>
      <c r="B36" s="96"/>
      <c r="C36" s="106"/>
      <c r="D36" s="92">
        <f t="shared" si="13"/>
        <v>0</v>
      </c>
      <c r="E36" s="93"/>
      <c r="F36" s="94" t="str">
        <f>IF(E36&lt;=20,"X","")</f>
        <v>X</v>
      </c>
      <c r="G36" s="94" t="str">
        <f>IF(AND(E36&gt;20,E36&lt;=50),"X","")</f>
        <v/>
      </c>
      <c r="H36" s="94" t="str">
        <f>IF(AND(E36&gt;50,E36&lt;=70),"X","")</f>
        <v/>
      </c>
      <c r="I36" s="94" t="str">
        <f>IF(AND(E36&gt;70,E36&lt;=90),"X","")</f>
        <v/>
      </c>
      <c r="J36" s="94" t="str">
        <f t="shared" si="12"/>
        <v/>
      </c>
    </row>
    <row r="37" spans="1:11" s="105" customFormat="1" ht="18.75" customHeight="1" x14ac:dyDescent="0.25">
      <c r="A37" s="96"/>
      <c r="B37" s="96"/>
      <c r="C37" s="106"/>
      <c r="D37" s="92">
        <f t="shared" si="13"/>
        <v>0</v>
      </c>
      <c r="E37" s="93"/>
      <c r="F37" s="94" t="str">
        <f>IF(E37&lt;=20,"X","")</f>
        <v>X</v>
      </c>
      <c r="G37" s="94" t="str">
        <f>IF(AND(E37&gt;20,E37&lt;=50),"X","")</f>
        <v/>
      </c>
      <c r="H37" s="94" t="str">
        <f>IF(AND(E37&gt;50,E37&lt;=70),"X","")</f>
        <v/>
      </c>
      <c r="I37" s="94" t="str">
        <f>IF(AND(E37&gt;70,E37&lt;=90),"X","")</f>
        <v/>
      </c>
      <c r="J37" s="94" t="str">
        <f t="shared" si="12"/>
        <v/>
      </c>
    </row>
    <row r="38" spans="1:11" s="105" customFormat="1" ht="18.75" customHeight="1" x14ac:dyDescent="0.25">
      <c r="A38" s="96"/>
      <c r="B38" s="96"/>
      <c r="C38" s="106"/>
      <c r="D38" s="92">
        <f t="shared" si="13"/>
        <v>0</v>
      </c>
      <c r="E38" s="93"/>
      <c r="F38" s="94" t="str">
        <f>IF(E38&lt;=20,"X","")</f>
        <v>X</v>
      </c>
      <c r="G38" s="94" t="str">
        <f>IF(AND(E38&gt;20,E38&lt;=50),"X","")</f>
        <v/>
      </c>
      <c r="H38" s="94" t="str">
        <f>IF(AND(E38&gt;50,E38&lt;=70),"X","")</f>
        <v/>
      </c>
      <c r="I38" s="94" t="str">
        <f>IF(AND(E38&gt;70,E38&lt;=90),"X","")</f>
        <v/>
      </c>
      <c r="J38" s="94" t="str">
        <f t="shared" si="12"/>
        <v/>
      </c>
    </row>
    <row r="39" spans="1:11" s="105" customFormat="1" ht="18.75" customHeight="1" x14ac:dyDescent="0.25">
      <c r="A39" s="96"/>
      <c r="B39" s="96"/>
      <c r="C39" s="106"/>
      <c r="D39" s="92">
        <f t="shared" si="13"/>
        <v>0</v>
      </c>
      <c r="E39" s="93"/>
      <c r="F39" s="94" t="str">
        <f>IF(E39&lt;=20,"X","")</f>
        <v>X</v>
      </c>
      <c r="G39" s="94" t="str">
        <f>IF(AND(E39&gt;20,E39&lt;=50),"X","")</f>
        <v/>
      </c>
      <c r="H39" s="94" t="str">
        <f>IF(AND(E39&gt;50,E39&lt;=70),"X","")</f>
        <v/>
      </c>
      <c r="I39" s="94" t="str">
        <f>IF(AND(E39&gt;70,E39&lt;=90),"X","")</f>
        <v/>
      </c>
      <c r="J39" s="94" t="str">
        <f t="shared" si="12"/>
        <v/>
      </c>
    </row>
    <row r="40" spans="1:11" ht="25.5" x14ac:dyDescent="0.25">
      <c r="A40" s="97" t="s">
        <v>255</v>
      </c>
      <c r="B40" s="98" t="str">
        <f>IF(C40=40,"Pesatura Adeguata","Pesatura Inadeguata")</f>
        <v>Pesatura Adeguata</v>
      </c>
      <c r="C40" s="106">
        <f>SUM(C24:C35)</f>
        <v>40</v>
      </c>
      <c r="D40" s="273"/>
      <c r="E40" s="100">
        <f>SUM(G40:J40)/C40</f>
        <v>0</v>
      </c>
      <c r="F40" s="108"/>
      <c r="G40" s="109">
        <f>IF(G24="x",C24*D24)+IF(G25="x",C25*D25)+IF(G26="x",C26*D26)+IF(G27="x",C27*D27)+IF(G28="x",C28*D28)+IF(G29="x",C29*D29)+IF(G30="x",C30*D30)+IF(G31="x",C31*D31)+IF(G33="x",C33*D33)+IF(G34="x",C34*D34)+IF(G35="x",C35*D35)+IF(G36="x",C36*D36)+IF(G37="x",C37*D37)+IF(G38="x",C38*D38)+IF(G39="x",C39*D39)</f>
        <v>0</v>
      </c>
      <c r="H40" s="109">
        <f>IF(H24="x",C24*D24)+IF(H25="x",C25*D25)+IF(H26="x",C26*D26)+IF(H27="x",C27*D27)+IF(H28="x",C28*D28)+IF(H29="x",C29*D29)+IF(H30="x",C30*D30)+IF(H31="x",C31*D31)+IF(H33="x",C33*D33)+IF(H34="x",C34*D34)+IF(H35="x",C35*D35)+IF(H36="x",C36*D36)+IF(H37="x",C37*D37)+IF(H38="x",C38*D38)+IF(H39="x",C39*D39)</f>
        <v>0</v>
      </c>
      <c r="I40" s="109">
        <f>IF(I24="x",C24*D24)+IF(I25="x",C25*D25)+IF(I26="x",C26*D26)+IF(I27="x",C27*D27)+IF(I28="x",C28*D28)+IF(I29="x",C29*D29)+IF(I30="x",C30*D30)+IF(I31="x",C31*D31)+IF(I33="x",C33*D33)+IF(I34="x",C34*D34)+IF(I35="x",C35*D35)+IF(I36="x",C36*D36)+IF(I37="x",C37*D37)+IF(I38="x",C38*D38)+IF(I39="x",C39*D39)</f>
        <v>0</v>
      </c>
      <c r="J40" s="109">
        <f>IF(J24="x",C24*D24)+IF(J25="x",C25*D25)+IF(J26="x",C26*D26)+IF(J27="x",C27*D27)+IF(J28="x",C28*D28)+IF(J29="x",C29*D29)+IF(J30="x",C30*D30)+IF(J31="x",C31*D31)+IF(J33="x",C33*D33)+IF(J34="x",C34*D34)+IF(J35="x",C35*D35)+IF(J36="x",C36*D36)+IF(J37="x",C37*D37)+IF(J38="x",C38*D38)+IF(J39="x",C39*D39)</f>
        <v>0</v>
      </c>
    </row>
    <row r="41" spans="1:11" s="117" customFormat="1" ht="18" customHeight="1" x14ac:dyDescent="0.25">
      <c r="A41" s="110"/>
      <c r="B41" s="111"/>
      <c r="C41" s="112"/>
      <c r="D41" s="112" t="s">
        <v>256</v>
      </c>
      <c r="E41" s="113"/>
      <c r="F41" s="114"/>
      <c r="G41" s="114"/>
      <c r="H41" s="114"/>
      <c r="I41" s="114"/>
      <c r="J41" s="115"/>
      <c r="K41" s="116"/>
    </row>
    <row r="42" spans="1:11" ht="16.5" customHeight="1" x14ac:dyDescent="0.25">
      <c r="A42" s="591" t="s">
        <v>257</v>
      </c>
      <c r="B42" s="592"/>
      <c r="C42" s="99">
        <f>SUM(G21:J21)</f>
        <v>0</v>
      </c>
      <c r="D42" s="118">
        <f>C42/60</f>
        <v>0</v>
      </c>
      <c r="E42" s="119"/>
      <c r="F42" s="120"/>
      <c r="G42" s="120"/>
      <c r="H42" s="120"/>
      <c r="I42" s="120"/>
      <c r="J42" s="121"/>
      <c r="K42" s="122"/>
    </row>
    <row r="43" spans="1:11" ht="17.25" customHeight="1" x14ac:dyDescent="0.25">
      <c r="A43" s="123" t="s">
        <v>200</v>
      </c>
      <c r="B43" s="124"/>
      <c r="C43" s="125"/>
      <c r="D43" s="125"/>
      <c r="E43" s="593" t="s">
        <v>258</v>
      </c>
      <c r="F43" s="593"/>
      <c r="G43" s="594"/>
      <c r="H43" s="126">
        <f>C42+C44</f>
        <v>0</v>
      </c>
      <c r="I43" s="125" t="s">
        <v>259</v>
      </c>
      <c r="J43" s="127"/>
      <c r="K43" s="122"/>
    </row>
    <row r="44" spans="1:11" ht="16.5" customHeight="1" x14ac:dyDescent="0.25">
      <c r="A44" s="591" t="s">
        <v>260</v>
      </c>
      <c r="B44" s="592"/>
      <c r="C44" s="99">
        <f>SUM(F40:J40)</f>
        <v>0</v>
      </c>
      <c r="D44" s="118" t="s">
        <v>256</v>
      </c>
      <c r="E44" s="119"/>
      <c r="F44" s="120"/>
      <c r="G44" s="120"/>
      <c r="H44" s="120"/>
      <c r="I44" s="120"/>
      <c r="J44" s="121"/>
      <c r="K44" s="122"/>
    </row>
    <row r="45" spans="1:11" ht="26.25" customHeight="1" x14ac:dyDescent="0.25">
      <c r="A45" s="128"/>
      <c r="B45" s="129"/>
      <c r="C45" s="129"/>
      <c r="D45" s="129"/>
      <c r="E45" s="130"/>
      <c r="F45" s="131"/>
      <c r="G45" s="131"/>
      <c r="H45" s="131"/>
      <c r="I45" s="131"/>
      <c r="J45" s="132"/>
      <c r="K45" s="122"/>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30" priority="31" stopIfTrue="1" operator="equal">
      <formula>"Pesatura Inadeguata"</formula>
    </cfRule>
  </conditionalFormatting>
  <conditionalFormatting sqref="F11">
    <cfRule type="cellIs" dxfId="29" priority="30" stopIfTrue="1" operator="equal">
      <formula>"x"</formula>
    </cfRule>
  </conditionalFormatting>
  <conditionalFormatting sqref="G11">
    <cfRule type="cellIs" dxfId="28" priority="27" stopIfTrue="1" operator="equal">
      <formula>"x"</formula>
    </cfRule>
    <cfRule type="cellIs" dxfId="27" priority="29" stopIfTrue="1" operator="equal">
      <formula>"x"</formula>
    </cfRule>
  </conditionalFormatting>
  <conditionalFormatting sqref="H11">
    <cfRule type="cellIs" dxfId="26" priority="28" stopIfTrue="1" operator="equal">
      <formula>"x"</formula>
    </cfRule>
  </conditionalFormatting>
  <conditionalFormatting sqref="I11">
    <cfRule type="cellIs" dxfId="25" priority="26" stopIfTrue="1" operator="equal">
      <formula>"x"</formula>
    </cfRule>
  </conditionalFormatting>
  <conditionalFormatting sqref="J11">
    <cfRule type="cellIs" dxfId="24" priority="25" stopIfTrue="1" operator="equal">
      <formula>"x"</formula>
    </cfRule>
  </conditionalFormatting>
  <conditionalFormatting sqref="F12">
    <cfRule type="cellIs" dxfId="23" priority="24" stopIfTrue="1" operator="equal">
      <formula>"x"</formula>
    </cfRule>
  </conditionalFormatting>
  <conditionalFormatting sqref="G12">
    <cfRule type="cellIs" dxfId="22" priority="21" stopIfTrue="1" operator="equal">
      <formula>"x"</formula>
    </cfRule>
    <cfRule type="cellIs" dxfId="21" priority="23" stopIfTrue="1" operator="equal">
      <formula>"x"</formula>
    </cfRule>
  </conditionalFormatting>
  <conditionalFormatting sqref="H12">
    <cfRule type="cellIs" dxfId="20" priority="22" stopIfTrue="1" operator="equal">
      <formula>"x"</formula>
    </cfRule>
  </conditionalFormatting>
  <conditionalFormatting sqref="I12">
    <cfRule type="cellIs" dxfId="19" priority="20" stopIfTrue="1" operator="equal">
      <formula>"x"</formula>
    </cfRule>
  </conditionalFormatting>
  <conditionalFormatting sqref="J12">
    <cfRule type="cellIs" dxfId="18" priority="19" stopIfTrue="1" operator="equal">
      <formula>"x"</formula>
    </cfRule>
  </conditionalFormatting>
  <conditionalFormatting sqref="F24:F31">
    <cfRule type="cellIs" dxfId="17" priority="18" stopIfTrue="1" operator="equal">
      <formula>"x"</formula>
    </cfRule>
  </conditionalFormatting>
  <conditionalFormatting sqref="G24:G31">
    <cfRule type="cellIs" dxfId="16" priority="15" stopIfTrue="1" operator="equal">
      <formula>"x"</formula>
    </cfRule>
    <cfRule type="cellIs" dxfId="15" priority="17" stopIfTrue="1" operator="equal">
      <formula>"x"</formula>
    </cfRule>
  </conditionalFormatting>
  <conditionalFormatting sqref="H24:H31">
    <cfRule type="cellIs" dxfId="14" priority="16" stopIfTrue="1" operator="equal">
      <formula>"x"</formula>
    </cfRule>
  </conditionalFormatting>
  <conditionalFormatting sqref="I24:I31">
    <cfRule type="cellIs" dxfId="13" priority="14" stopIfTrue="1" operator="equal">
      <formula>"x"</formula>
    </cfRule>
  </conditionalFormatting>
  <conditionalFormatting sqref="J24:J31">
    <cfRule type="cellIs" dxfId="12" priority="13" stopIfTrue="1" operator="equal">
      <formula>"x"</formula>
    </cfRule>
  </conditionalFormatting>
  <conditionalFormatting sqref="F33:F39">
    <cfRule type="cellIs" dxfId="11" priority="12" stopIfTrue="1" operator="equal">
      <formula>"x"</formula>
    </cfRule>
  </conditionalFormatting>
  <conditionalFormatting sqref="G33:G39">
    <cfRule type="cellIs" dxfId="10" priority="9" stopIfTrue="1" operator="equal">
      <formula>"x"</formula>
    </cfRule>
    <cfRule type="cellIs" dxfId="9" priority="11" stopIfTrue="1" operator="equal">
      <formula>"x"</formula>
    </cfRule>
  </conditionalFormatting>
  <conditionalFormatting sqref="H33:H39">
    <cfRule type="cellIs" dxfId="8" priority="10" stopIfTrue="1" operator="equal">
      <formula>"x"</formula>
    </cfRule>
  </conditionalFormatting>
  <conditionalFormatting sqref="I33:I39">
    <cfRule type="cellIs" dxfId="7" priority="8" stopIfTrue="1" operator="equal">
      <formula>"x"</formula>
    </cfRule>
  </conditionalFormatting>
  <conditionalFormatting sqref="J33:J39">
    <cfRule type="cellIs" dxfId="6" priority="7" stopIfTrue="1" operator="equal">
      <formula>"x"</formula>
    </cfRule>
  </conditionalFormatting>
  <conditionalFormatting sqref="F13:F20">
    <cfRule type="cellIs" dxfId="5" priority="6" stopIfTrue="1" operator="equal">
      <formula>"x"</formula>
    </cfRule>
  </conditionalFormatting>
  <conditionalFormatting sqref="G13:G20">
    <cfRule type="cellIs" dxfId="4" priority="3" stopIfTrue="1" operator="equal">
      <formula>"x"</formula>
    </cfRule>
    <cfRule type="cellIs" dxfId="3" priority="5" stopIfTrue="1" operator="equal">
      <formula>"x"</formula>
    </cfRule>
  </conditionalFormatting>
  <conditionalFormatting sqref="H13:H20">
    <cfRule type="cellIs" dxfId="2" priority="4" stopIfTrue="1" operator="equal">
      <formula>"x"</formula>
    </cfRule>
  </conditionalFormatting>
  <conditionalFormatting sqref="I13:I20">
    <cfRule type="cellIs" dxfId="1" priority="2" stopIfTrue="1" operator="equal">
      <formula>"x"</formula>
    </cfRule>
  </conditionalFormatting>
  <conditionalFormatting sqref="J13:J20">
    <cfRule type="cellIs" dxfId="0" priority="1" stopIfTrue="1" operator="equal">
      <formula>"x"</formula>
    </cfRule>
  </conditionalFormatting>
  <dataValidations count="2">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formula1>Comportamenti</formula1>
    </dataValidation>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Foglio1!$B$2:$B$10</xm:f>
          </x14:formula1>
          <xm:sqref>B33:B39</xm:sqref>
        </x14:dataValidation>
        <x14:dataValidation type="list" allowBlank="1" showInputMessage="1" showErrorMessage="1">
          <x14:formula1>
            <xm:f>Foglio1!$A$2:$A$10</xm:f>
          </x14:formula1>
          <xm:sqref>A33:A39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33"/>
  <sheetViews>
    <sheetView zoomScaleNormal="100" workbookViewId="0">
      <pane ySplit="13" topLeftCell="A14" activePane="bottomLeft" state="frozen"/>
      <selection pane="bottomLeft" activeCell="D16" sqref="D16:N16"/>
    </sheetView>
  </sheetViews>
  <sheetFormatPr defaultColWidth="8.7109375" defaultRowHeight="15.75" x14ac:dyDescent="0.25"/>
  <cols>
    <col min="1" max="1" width="1.28515625" style="44" customWidth="1"/>
    <col min="2" max="2" width="64.28515625" style="44" customWidth="1"/>
    <col min="3" max="3" width="78.7109375" style="44" customWidth="1"/>
    <col min="4" max="6" width="10.28515625" style="62" customWidth="1"/>
    <col min="7" max="7" width="10.28515625" style="63" customWidth="1"/>
    <col min="8" max="8" width="12.28515625" style="44" customWidth="1"/>
    <col min="9" max="9" width="4.28515625" style="44" customWidth="1"/>
    <col min="10" max="10" width="10.28515625" style="44" customWidth="1"/>
    <col min="11" max="11" width="4.42578125" style="44" customWidth="1"/>
    <col min="12" max="14" width="10.28515625" style="44" customWidth="1"/>
    <col min="15" max="15" width="1.42578125" style="44" hidden="1" customWidth="1"/>
    <col min="16" max="16" width="18.7109375" style="44" customWidth="1"/>
    <col min="17" max="29" width="8" style="44" customWidth="1"/>
    <col min="30" max="33" width="9.28515625" style="44" customWidth="1"/>
    <col min="34" max="61" width="8.7109375" style="44"/>
    <col min="62" max="62" width="64" customWidth="1"/>
    <col min="63" max="63" width="97.7109375" customWidth="1"/>
    <col min="64" max="16384" width="8.7109375" style="44"/>
  </cols>
  <sheetData>
    <row r="1" spans="1:63" ht="8.25" customHeight="1" thickBot="1" x14ac:dyDescent="0.3">
      <c r="A1" s="42"/>
      <c r="B1" s="204"/>
      <c r="C1" s="205"/>
      <c r="D1" s="206"/>
      <c r="E1" s="206"/>
      <c r="F1" s="206"/>
      <c r="G1" s="207"/>
      <c r="H1" s="207"/>
      <c r="I1" s="207"/>
      <c r="J1" s="207"/>
      <c r="K1" s="207"/>
      <c r="L1" s="207"/>
      <c r="M1" s="207"/>
      <c r="N1" s="208"/>
      <c r="O1" s="43"/>
      <c r="BJ1" s="45" t="s">
        <v>186</v>
      </c>
      <c r="BK1" s="46" t="s">
        <v>187</v>
      </c>
    </row>
    <row r="2" spans="1:63" ht="25.5" customHeight="1" x14ac:dyDescent="0.25">
      <c r="A2" s="42"/>
      <c r="B2" s="209" t="s">
        <v>188</v>
      </c>
      <c r="C2" s="611" t="str">
        <f>'Elenco P.I.'!B2</f>
        <v>Comune di VILLAURBANA</v>
      </c>
      <c r="D2" s="611"/>
      <c r="E2" s="611"/>
      <c r="F2" s="611"/>
      <c r="G2" s="611"/>
      <c r="H2" s="611"/>
      <c r="I2" s="611"/>
      <c r="J2" s="611"/>
      <c r="K2" s="42"/>
      <c r="L2" s="47" t="s">
        <v>189</v>
      </c>
      <c r="M2" s="203">
        <v>2020</v>
      </c>
      <c r="N2" s="210"/>
      <c r="O2" s="48"/>
      <c r="BJ2" s="49" t="s">
        <v>190</v>
      </c>
      <c r="BK2" s="50" t="s">
        <v>191</v>
      </c>
    </row>
    <row r="3" spans="1:63" ht="25.5" customHeight="1" x14ac:dyDescent="0.25">
      <c r="A3" s="42"/>
      <c r="B3" s="209" t="s">
        <v>192</v>
      </c>
      <c r="C3" s="611" t="str">
        <f>'Elenco P.I.'!B7</f>
        <v>Area: TECNICA E DI VIGILANZA</v>
      </c>
      <c r="D3" s="611"/>
      <c r="E3" s="611"/>
      <c r="F3" s="611"/>
      <c r="G3" s="611"/>
      <c r="H3" s="611"/>
      <c r="I3" s="611"/>
      <c r="J3" s="611"/>
      <c r="K3" s="42"/>
      <c r="L3" s="42"/>
      <c r="M3" s="42"/>
      <c r="N3" s="210"/>
      <c r="O3" s="48"/>
      <c r="BJ3" s="51" t="s">
        <v>193</v>
      </c>
      <c r="BK3" s="52" t="s">
        <v>194</v>
      </c>
    </row>
    <row r="4" spans="1:63" ht="25.5" customHeight="1" x14ac:dyDescent="0.25">
      <c r="A4" s="42"/>
      <c r="B4" s="209" t="s">
        <v>195</v>
      </c>
      <c r="C4" s="611"/>
      <c r="D4" s="611"/>
      <c r="E4" s="611"/>
      <c r="F4" s="611"/>
      <c r="G4" s="611"/>
      <c r="H4" s="611"/>
      <c r="I4" s="611"/>
      <c r="J4" s="611"/>
      <c r="K4" s="42"/>
      <c r="L4" s="42"/>
      <c r="M4" s="42"/>
      <c r="N4" s="210"/>
      <c r="O4" s="48"/>
      <c r="BJ4" s="51" t="s">
        <v>196</v>
      </c>
      <c r="BK4" s="52" t="s">
        <v>197</v>
      </c>
    </row>
    <row r="5" spans="1:63" ht="12.75" customHeight="1" x14ac:dyDescent="0.25">
      <c r="A5" s="42"/>
      <c r="B5" s="211"/>
      <c r="C5" s="53"/>
      <c r="D5" s="54"/>
      <c r="E5" s="53"/>
      <c r="F5" s="54"/>
      <c r="G5" s="42"/>
      <c r="H5" s="42"/>
      <c r="I5" s="42"/>
      <c r="J5" s="42"/>
      <c r="K5" s="42"/>
      <c r="L5" s="42"/>
      <c r="M5" s="42"/>
      <c r="N5" s="210"/>
      <c r="O5" s="48"/>
      <c r="BJ5" s="51" t="s">
        <v>198</v>
      </c>
      <c r="BK5" s="52" t="s">
        <v>199</v>
      </c>
    </row>
    <row r="6" spans="1:63" ht="5.25" customHeight="1" x14ac:dyDescent="0.25">
      <c r="A6" s="42"/>
      <c r="B6" s="612" t="s">
        <v>200</v>
      </c>
      <c r="C6" s="612"/>
      <c r="D6" s="612"/>
      <c r="E6" s="612"/>
      <c r="F6" s="612"/>
      <c r="G6" s="612"/>
      <c r="H6" s="612"/>
      <c r="I6" s="612"/>
      <c r="J6" s="612"/>
      <c r="K6" s="612"/>
      <c r="L6" s="612"/>
      <c r="M6" s="612"/>
      <c r="N6" s="612"/>
      <c r="O6" s="48"/>
      <c r="BJ6" s="51" t="s">
        <v>201</v>
      </c>
      <c r="BK6" s="52" t="s">
        <v>202</v>
      </c>
    </row>
    <row r="7" spans="1:63" ht="5.25" customHeight="1" x14ac:dyDescent="0.25">
      <c r="A7" s="42"/>
      <c r="B7" s="612"/>
      <c r="C7" s="612"/>
      <c r="D7" s="612"/>
      <c r="E7" s="612"/>
      <c r="F7" s="612"/>
      <c r="G7" s="612"/>
      <c r="H7" s="612"/>
      <c r="I7" s="612"/>
      <c r="J7" s="612"/>
      <c r="K7" s="612"/>
      <c r="L7" s="612"/>
      <c r="M7" s="612"/>
      <c r="N7" s="612"/>
      <c r="O7" s="48"/>
      <c r="BJ7" s="51" t="s">
        <v>203</v>
      </c>
      <c r="BK7" s="52" t="s">
        <v>204</v>
      </c>
    </row>
    <row r="8" spans="1:63" ht="5.25" customHeight="1" x14ac:dyDescent="0.25">
      <c r="A8" s="42"/>
      <c r="B8" s="612"/>
      <c r="C8" s="612"/>
      <c r="D8" s="612"/>
      <c r="E8" s="612"/>
      <c r="F8" s="612"/>
      <c r="G8" s="612"/>
      <c r="H8" s="612"/>
      <c r="I8" s="612"/>
      <c r="J8" s="612"/>
      <c r="K8" s="612"/>
      <c r="L8" s="612"/>
      <c r="M8" s="612"/>
      <c r="N8" s="612"/>
      <c r="O8" s="48"/>
      <c r="BJ8" s="51" t="s">
        <v>205</v>
      </c>
      <c r="BK8" s="52" t="s">
        <v>206</v>
      </c>
    </row>
    <row r="9" spans="1:63" ht="5.25" customHeight="1" x14ac:dyDescent="0.25">
      <c r="A9" s="42"/>
      <c r="B9" s="612"/>
      <c r="C9" s="612"/>
      <c r="D9" s="613"/>
      <c r="E9" s="613"/>
      <c r="F9" s="613"/>
      <c r="G9" s="613"/>
      <c r="H9" s="613"/>
      <c r="I9" s="613"/>
      <c r="J9" s="613"/>
      <c r="K9" s="613"/>
      <c r="L9" s="613"/>
      <c r="M9" s="613"/>
      <c r="N9" s="613"/>
      <c r="O9" s="48"/>
      <c r="BJ9" s="51" t="s">
        <v>207</v>
      </c>
      <c r="BK9" s="52" t="s">
        <v>208</v>
      </c>
    </row>
    <row r="10" spans="1:63" ht="9.75" customHeight="1" x14ac:dyDescent="0.25">
      <c r="A10" s="42"/>
      <c r="B10" s="612" t="s">
        <v>209</v>
      </c>
      <c r="C10" s="612"/>
      <c r="D10" s="615" t="s">
        <v>210</v>
      </c>
      <c r="E10" s="616"/>
      <c r="F10" s="616"/>
      <c r="G10" s="195"/>
      <c r="H10" s="195"/>
      <c r="I10" s="197"/>
      <c r="J10" s="614" t="s">
        <v>211</v>
      </c>
      <c r="K10" s="202"/>
      <c r="L10" s="197"/>
      <c r="M10" s="197"/>
      <c r="N10" s="198"/>
      <c r="O10" s="48"/>
      <c r="BJ10" s="51"/>
      <c r="BK10" s="52"/>
    </row>
    <row r="11" spans="1:63" ht="18" customHeight="1" x14ac:dyDescent="0.25">
      <c r="A11" s="42"/>
      <c r="B11" s="612"/>
      <c r="C11" s="612"/>
      <c r="D11" s="617"/>
      <c r="E11" s="618"/>
      <c r="F11" s="618"/>
      <c r="G11" s="192"/>
      <c r="H11" s="194"/>
      <c r="I11" s="193"/>
      <c r="J11" s="614"/>
      <c r="K11" s="194"/>
      <c r="L11" s="212"/>
      <c r="M11" s="193"/>
      <c r="N11" s="199"/>
      <c r="O11" s="48"/>
      <c r="BJ11" s="51"/>
      <c r="BK11" s="52"/>
    </row>
    <row r="12" spans="1:63" ht="18" customHeight="1" x14ac:dyDescent="0.25">
      <c r="A12" s="42"/>
      <c r="B12" s="429" t="s">
        <v>212</v>
      </c>
      <c r="C12" s="429" t="s">
        <v>213</v>
      </c>
      <c r="D12" s="619"/>
      <c r="E12" s="620"/>
      <c r="F12" s="620"/>
      <c r="G12" s="196"/>
      <c r="H12" s="196"/>
      <c r="I12" s="200"/>
      <c r="J12" s="614"/>
      <c r="K12" s="196"/>
      <c r="L12" s="200"/>
      <c r="M12" s="200"/>
      <c r="N12" s="201"/>
      <c r="O12" s="55"/>
      <c r="BJ12" s="51"/>
      <c r="BK12" s="52"/>
    </row>
    <row r="13" spans="1:63" ht="21.75" customHeight="1" x14ac:dyDescent="0.25">
      <c r="A13" s="42"/>
      <c r="B13" s="429"/>
      <c r="C13" s="429"/>
      <c r="D13" s="610" t="s">
        <v>214</v>
      </c>
      <c r="E13" s="610"/>
      <c r="F13" s="610"/>
      <c r="G13" s="610"/>
      <c r="H13" s="610"/>
      <c r="I13" s="610"/>
      <c r="J13" s="610"/>
      <c r="K13" s="610"/>
      <c r="L13" s="610"/>
      <c r="M13" s="610"/>
      <c r="N13" s="610"/>
      <c r="O13" s="56"/>
      <c r="BJ13" s="51" t="s">
        <v>215</v>
      </c>
      <c r="BK13" s="52" t="s">
        <v>216</v>
      </c>
    </row>
    <row r="14" spans="1:63" ht="46.5" customHeight="1" x14ac:dyDescent="0.25">
      <c r="A14" s="42"/>
      <c r="B14" s="213" t="str">
        <f>'Resp. 1'!B16</f>
        <v>Assicurare un'efficace acquisizione, gestione e programmazione delle risorse finanziarie dell'ente al fine di garantire la qualità dei servizi svolti e il rispetto dei piani e dei programmi della politica</v>
      </c>
      <c r="C14" s="213" t="str">
        <f>'Resp. 1'!C16</f>
        <v>Dare piena attuazione alle azoni necessarie per il conseguimento degli esiti attesi negli indicatori risultato previsti nell'allegata scheda di programmazione degli Obiettivi di Performance per l'annualità 2020</v>
      </c>
      <c r="D14" s="606"/>
      <c r="E14" s="606"/>
      <c r="F14" s="606"/>
      <c r="G14" s="606"/>
      <c r="H14" s="606"/>
      <c r="I14" s="606"/>
      <c r="J14" s="606"/>
      <c r="K14" s="606"/>
      <c r="L14" s="606"/>
      <c r="M14" s="606"/>
      <c r="N14" s="606"/>
      <c r="O14" s="48"/>
      <c r="P14" s="58"/>
      <c r="Q14" s="59"/>
      <c r="R14" s="59"/>
      <c r="S14" s="58"/>
      <c r="T14" s="58"/>
      <c r="U14" s="58"/>
      <c r="V14" s="58"/>
      <c r="W14" s="58"/>
      <c r="X14" s="58"/>
      <c r="Y14" s="58"/>
      <c r="Z14" s="58"/>
      <c r="AA14" s="58"/>
      <c r="AB14" s="58"/>
      <c r="AC14" s="58"/>
      <c r="AD14" s="58"/>
      <c r="AE14" s="58"/>
      <c r="AF14" s="58"/>
      <c r="AG14" s="58"/>
      <c r="AH14" s="58"/>
      <c r="AI14" s="58"/>
      <c r="AJ14" s="58"/>
      <c r="AK14" s="58"/>
      <c r="AL14" s="58"/>
      <c r="AM14" s="58"/>
      <c r="AN14" s="58"/>
      <c r="AO14" s="60"/>
      <c r="BJ14" s="51" t="s">
        <v>217</v>
      </c>
      <c r="BK14" s="52" t="s">
        <v>218</v>
      </c>
    </row>
    <row r="15" spans="1:63" ht="69.75" customHeight="1" x14ac:dyDescent="0.25">
      <c r="A15" s="42"/>
      <c r="B15" s="213" t="e">
        <f>'Resp. 1'!#REF!</f>
        <v>#REF!</v>
      </c>
      <c r="C15" s="213" t="e">
        <f>'Resp. 1'!#REF!</f>
        <v>#REF!</v>
      </c>
      <c r="D15" s="606"/>
      <c r="E15" s="606"/>
      <c r="F15" s="606"/>
      <c r="G15" s="606"/>
      <c r="H15" s="606"/>
      <c r="I15" s="606"/>
      <c r="J15" s="606"/>
      <c r="K15" s="606"/>
      <c r="L15" s="606"/>
      <c r="M15" s="606"/>
      <c r="N15" s="606"/>
      <c r="O15" s="48"/>
      <c r="P15" s="58"/>
      <c r="Q15" s="59"/>
      <c r="R15" s="59"/>
      <c r="S15" s="58"/>
      <c r="T15" s="58"/>
      <c r="U15" s="58"/>
      <c r="V15" s="58"/>
      <c r="W15" s="58"/>
      <c r="X15" s="58"/>
      <c r="Y15" s="58"/>
      <c r="Z15" s="58"/>
      <c r="AA15" s="58"/>
      <c r="AB15" s="58"/>
      <c r="AC15" s="58"/>
      <c r="AD15" s="58"/>
      <c r="AE15" s="58"/>
      <c r="AF15" s="58"/>
      <c r="AG15" s="58"/>
      <c r="AH15" s="58"/>
      <c r="AI15" s="58"/>
      <c r="AJ15" s="58"/>
      <c r="AK15" s="58"/>
      <c r="AL15" s="58"/>
      <c r="AM15" s="58"/>
      <c r="AN15" s="58"/>
      <c r="AO15" s="60"/>
      <c r="BJ15" s="51" t="s">
        <v>217</v>
      </c>
      <c r="BK15" s="52" t="s">
        <v>218</v>
      </c>
    </row>
    <row r="16" spans="1:63" ht="66" customHeight="1" x14ac:dyDescent="0.25">
      <c r="B16" s="213" t="e">
        <f>'Resp. 1'!#REF!</f>
        <v>#REF!</v>
      </c>
      <c r="C16" s="213" t="e">
        <f>'Resp. 1'!#REF!</f>
        <v>#REF!</v>
      </c>
      <c r="D16" s="606"/>
      <c r="E16" s="606"/>
      <c r="F16" s="606"/>
      <c r="G16" s="606"/>
      <c r="H16" s="606"/>
      <c r="I16" s="606"/>
      <c r="J16" s="606"/>
      <c r="K16" s="606"/>
      <c r="L16" s="606"/>
      <c r="M16" s="606"/>
      <c r="N16" s="606"/>
    </row>
    <row r="17" spans="2:14" ht="39.75" customHeight="1" x14ac:dyDescent="0.25">
      <c r="B17" s="213" t="e">
        <f>'Resp. 1'!#REF!</f>
        <v>#REF!</v>
      </c>
      <c r="C17" s="213" t="e">
        <f>'Resp. 1'!#REF!</f>
        <v>#REF!</v>
      </c>
      <c r="D17" s="606"/>
      <c r="E17" s="606"/>
      <c r="F17" s="606"/>
      <c r="G17" s="606"/>
      <c r="H17" s="606"/>
      <c r="I17" s="606"/>
      <c r="J17" s="606"/>
      <c r="K17" s="606"/>
      <c r="L17" s="606"/>
      <c r="M17" s="606"/>
      <c r="N17" s="606"/>
    </row>
    <row r="18" spans="2:14" ht="45" customHeight="1" x14ac:dyDescent="0.25">
      <c r="B18" s="213" t="str">
        <f>'Resp. 1'!B17</f>
        <v>Attuazione delle misure previste dalla normativa e dal PTPCT dell'ente in materia di trasparenza e anticorruzione</v>
      </c>
      <c r="C18" s="213" t="e">
        <f>'Resp. 1'!#REF!</f>
        <v>#REF!</v>
      </c>
      <c r="D18" s="606"/>
      <c r="E18" s="606"/>
      <c r="F18" s="606"/>
      <c r="G18" s="606"/>
      <c r="H18" s="606"/>
      <c r="I18" s="606"/>
      <c r="J18" s="606"/>
      <c r="K18" s="606"/>
      <c r="L18" s="606"/>
      <c r="M18" s="606"/>
      <c r="N18" s="606"/>
    </row>
    <row r="19" spans="2:14" ht="71.25" customHeight="1" x14ac:dyDescent="0.25">
      <c r="B19" s="213" t="str">
        <f>'Resp. 1'!B18</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9" s="213" t="str">
        <f>'Resp. 1'!C17</f>
        <v>Dare piena attuazione alle azoni necessarie per il conseguimento degli esiti attesi negli indicatori risultato previsti nell'allegata scheda di programmazione degli Obiettivi di Performance per l'annualità 2020</v>
      </c>
      <c r="D19" s="606"/>
      <c r="E19" s="606"/>
      <c r="F19" s="606"/>
      <c r="G19" s="606"/>
      <c r="H19" s="606"/>
      <c r="I19" s="606"/>
      <c r="J19" s="606"/>
      <c r="K19" s="606"/>
      <c r="L19" s="606"/>
      <c r="M19" s="606"/>
      <c r="N19" s="606"/>
    </row>
    <row r="20" spans="2:14" ht="51" customHeight="1" x14ac:dyDescent="0.25">
      <c r="B20" s="213" t="e">
        <f>'Resp. 1'!B19</f>
        <v>#REF!</v>
      </c>
      <c r="C20" s="213" t="str">
        <f>'Resp. 1'!C19</f>
        <v>Dare piena attuazione alle azoni necessarie per il conseguimento degli esiti attesi negli indicatori risultato previsti nell'allegata scheda di programmazione degli Obiettivi di Performance per l'annualità 2020</v>
      </c>
      <c r="D20" s="606"/>
      <c r="E20" s="606"/>
      <c r="F20" s="606"/>
      <c r="G20" s="606"/>
      <c r="H20" s="606"/>
      <c r="I20" s="606"/>
      <c r="J20" s="606"/>
      <c r="K20" s="606"/>
      <c r="L20" s="606"/>
      <c r="M20" s="606"/>
      <c r="N20" s="606"/>
    </row>
    <row r="21" spans="2:14" ht="82.5" customHeight="1" x14ac:dyDescent="0.25">
      <c r="B21" s="213" t="str">
        <f>'Resp. 1'!B33</f>
        <v>Garantire il controllo effettivo da parte della stazione appaltante sull’esecuzione delle prestazioni</v>
      </c>
      <c r="C21" s="214" t="str">
        <f>'Resp. 1'!C33</f>
        <v>Predisposizione preventiva delle modalità organizzative e gestionali attraverso le quali garantire il controllo effettivo da parte della stazione appaltante sull’esecuzione delle prestazioni, programmando accessi diretti sul luogo dell’esecuzione stessa, nonché verifiche, anche a sorpresa, sull’effettiva ottemperanza a tutte le misure previste nel capitolato d'appalto. Il responsabile avvrà cura di presentare all'atto della valutazione finale e/o intermedia il documento di programmazione, corredato dalla successiva relazione su quanto effettivamente effettuato in allegato al presente obiettivo.</v>
      </c>
      <c r="D21" s="606"/>
      <c r="E21" s="606"/>
      <c r="F21" s="606"/>
      <c r="G21" s="606"/>
      <c r="H21" s="606"/>
      <c r="I21" s="606"/>
      <c r="J21" s="606"/>
      <c r="K21" s="606"/>
      <c r="L21" s="606"/>
      <c r="M21" s="606"/>
      <c r="N21" s="606"/>
    </row>
    <row r="22" spans="2:14" ht="45.75" customHeight="1" x14ac:dyDescent="0.25">
      <c r="B22" s="213" t="e">
        <f>'Resp. 1'!#REF!</f>
        <v>#REF!</v>
      </c>
      <c r="C22" s="214" t="e">
        <f>'Resp. 1'!#REF!</f>
        <v>#REF!</v>
      </c>
      <c r="D22" s="606"/>
      <c r="E22" s="606"/>
      <c r="F22" s="606"/>
      <c r="G22" s="606"/>
      <c r="H22" s="606"/>
      <c r="I22" s="606"/>
      <c r="J22" s="606"/>
      <c r="K22" s="606"/>
      <c r="L22" s="606"/>
      <c r="M22" s="606"/>
      <c r="N22" s="606"/>
    </row>
    <row r="23" spans="2:14" ht="35.25" customHeight="1" x14ac:dyDescent="0.25">
      <c r="B23" s="213" t="str">
        <f>'Resp. 1'!B34</f>
        <v xml:space="preserve"> Pianificare e implementare le azioni necessarie all'introduzione del Lavoro Agile secondo le direttive di cui all'art. 87 del  D.L. n. 18 del 17/3/2020 recante "Misure straordinarie in materia di lavoro agile…" 
</v>
      </c>
      <c r="C23" s="214" t="str">
        <f>'Resp. 1'!C34</f>
        <v>Assicurare attraverso l'introduzione del Lavoro Agile, l'attuazione dei programmi dell'organo esecutivo dell'ente e il mantenimento di adeguati standard di servizio rilevanti per i cittadini durante l'emergenza Covid 19.</v>
      </c>
      <c r="D23" s="606"/>
      <c r="E23" s="606"/>
      <c r="F23" s="606"/>
      <c r="G23" s="606"/>
      <c r="H23" s="606"/>
      <c r="I23" s="606"/>
      <c r="J23" s="606"/>
      <c r="K23" s="606"/>
      <c r="L23" s="606"/>
      <c r="M23" s="606"/>
      <c r="N23" s="606"/>
    </row>
    <row r="24" spans="2:14" ht="35.25" customHeight="1" x14ac:dyDescent="0.25">
      <c r="B24" s="213" t="str">
        <f>'Resp. 1'!B35</f>
        <v>Gestione dell'emergenza sanitaria  a cura del personale della Polizia Locale</v>
      </c>
      <c r="C24" s="214" t="str">
        <f>'Resp. 1'!C35</f>
        <v>Gestione operativa di tutte le azioni programmate e quelle ordinarie previste al fine di garantire un'efficace governo dell'emergenza sanitaria conseguente al COVID 19</v>
      </c>
      <c r="D24" s="606"/>
      <c r="E24" s="606"/>
      <c r="F24" s="606"/>
      <c r="G24" s="606"/>
      <c r="H24" s="606"/>
      <c r="I24" s="606"/>
      <c r="J24" s="606"/>
      <c r="K24" s="606"/>
      <c r="L24" s="606"/>
      <c r="M24" s="606"/>
      <c r="N24" s="606"/>
    </row>
    <row r="25" spans="2:14" ht="35.25" customHeight="1" x14ac:dyDescent="0.25">
      <c r="B25" s="213">
        <f>'Resp. 1'!B36</f>
        <v>0</v>
      </c>
      <c r="C25" s="214">
        <f>'Resp. 1'!C36</f>
        <v>0</v>
      </c>
      <c r="D25" s="606"/>
      <c r="E25" s="606"/>
      <c r="F25" s="606"/>
      <c r="G25" s="606"/>
      <c r="H25" s="606"/>
      <c r="I25" s="606"/>
      <c r="J25" s="606"/>
      <c r="K25" s="606"/>
      <c r="L25" s="606"/>
      <c r="M25" s="606"/>
      <c r="N25" s="606"/>
    </row>
    <row r="26" spans="2:14" ht="35.25" customHeight="1" x14ac:dyDescent="0.25">
      <c r="B26" s="213">
        <f>'Resp. 1'!B37</f>
        <v>0</v>
      </c>
      <c r="C26" s="214">
        <f>'Resp. 1'!C37</f>
        <v>0</v>
      </c>
      <c r="D26" s="606"/>
      <c r="E26" s="606"/>
      <c r="F26" s="606"/>
      <c r="G26" s="606"/>
      <c r="H26" s="606"/>
      <c r="I26" s="606"/>
      <c r="J26" s="606"/>
      <c r="K26" s="606"/>
      <c r="L26" s="606"/>
      <c r="M26" s="606"/>
      <c r="N26" s="606"/>
    </row>
    <row r="27" spans="2:14" ht="35.25" customHeight="1" x14ac:dyDescent="0.25">
      <c r="B27" s="213">
        <f>'Resp. 1'!B38</f>
        <v>0</v>
      </c>
      <c r="C27" s="214">
        <f>'Resp. 1'!C38</f>
        <v>0</v>
      </c>
      <c r="D27" s="606"/>
      <c r="E27" s="606"/>
      <c r="F27" s="606"/>
      <c r="G27" s="606"/>
      <c r="H27" s="606"/>
      <c r="I27" s="606"/>
      <c r="J27" s="606"/>
      <c r="K27" s="606"/>
      <c r="L27" s="606"/>
      <c r="M27" s="606"/>
      <c r="N27" s="606"/>
    </row>
    <row r="28" spans="2:14" ht="35.25" customHeight="1" x14ac:dyDescent="0.25">
      <c r="B28" s="213">
        <f>'Resp. 1'!B39</f>
        <v>0</v>
      </c>
      <c r="C28" s="214">
        <f>'Resp. 1'!C39</f>
        <v>0</v>
      </c>
      <c r="D28" s="606"/>
      <c r="E28" s="606"/>
      <c r="F28" s="606"/>
      <c r="G28" s="606"/>
      <c r="H28" s="606"/>
      <c r="I28" s="606"/>
      <c r="J28" s="606"/>
      <c r="K28" s="606"/>
      <c r="L28" s="606"/>
      <c r="M28" s="606"/>
      <c r="N28" s="606"/>
    </row>
    <row r="29" spans="2:14" ht="35.25" customHeight="1" x14ac:dyDescent="0.25">
      <c r="B29" s="213">
        <f>'Resp. 1'!B40</f>
        <v>0</v>
      </c>
      <c r="C29" s="214">
        <f>'Resp. 1'!C40</f>
        <v>0</v>
      </c>
      <c r="D29" s="606"/>
      <c r="E29" s="606"/>
      <c r="F29" s="606"/>
      <c r="G29" s="606"/>
      <c r="H29" s="606"/>
      <c r="I29" s="606"/>
      <c r="J29" s="606"/>
      <c r="K29" s="606"/>
      <c r="L29" s="606"/>
      <c r="M29" s="606"/>
      <c r="N29" s="606"/>
    </row>
    <row r="30" spans="2:14" ht="35.25" customHeight="1" x14ac:dyDescent="0.25">
      <c r="B30" s="213">
        <f>'Resp. 1'!B41</f>
        <v>0</v>
      </c>
      <c r="C30" s="214">
        <f>'Resp. 1'!C41</f>
        <v>0</v>
      </c>
      <c r="D30" s="606"/>
      <c r="E30" s="606"/>
      <c r="F30" s="606"/>
      <c r="G30" s="606"/>
      <c r="H30" s="606"/>
      <c r="I30" s="606"/>
      <c r="J30" s="606"/>
      <c r="K30" s="606"/>
      <c r="L30" s="606"/>
      <c r="M30" s="606"/>
      <c r="N30" s="606"/>
    </row>
    <row r="31" spans="2:14" ht="17.25" hidden="1" thickTop="1" thickBot="1" x14ac:dyDescent="0.3">
      <c r="B31" s="190"/>
      <c r="C31" s="191"/>
      <c r="D31" s="607"/>
      <c r="E31" s="608"/>
      <c r="F31" s="608"/>
      <c r="G31" s="608"/>
      <c r="H31" s="608"/>
      <c r="I31" s="608"/>
      <c r="J31" s="608"/>
      <c r="K31" s="608"/>
      <c r="L31" s="608"/>
      <c r="M31" s="608"/>
      <c r="N31" s="609"/>
    </row>
    <row r="32" spans="2:14" ht="17.25" hidden="1" thickTop="1" thickBot="1" x14ac:dyDescent="0.3">
      <c r="B32" s="57"/>
      <c r="C32" s="61"/>
      <c r="D32" s="603"/>
      <c r="E32" s="604"/>
      <c r="F32" s="604"/>
      <c r="G32" s="604"/>
      <c r="H32" s="604"/>
      <c r="I32" s="604"/>
      <c r="J32" s="604"/>
      <c r="K32" s="604"/>
      <c r="L32" s="604"/>
      <c r="M32" s="604"/>
      <c r="N32" s="605"/>
    </row>
    <row r="33" spans="2:14" ht="17.25" hidden="1" thickTop="1" thickBot="1" x14ac:dyDescent="0.3">
      <c r="B33" s="57"/>
      <c r="C33" s="61"/>
      <c r="D33" s="603"/>
      <c r="E33" s="604"/>
      <c r="F33" s="604"/>
      <c r="G33" s="604"/>
      <c r="H33" s="604"/>
      <c r="I33" s="604"/>
      <c r="J33" s="604"/>
      <c r="K33" s="604"/>
      <c r="L33" s="604"/>
      <c r="M33" s="604"/>
      <c r="N33" s="605"/>
    </row>
  </sheetData>
  <mergeCells count="30">
    <mergeCell ref="B12:B13"/>
    <mergeCell ref="C12:C13"/>
    <mergeCell ref="D22:N22"/>
    <mergeCell ref="D23:N23"/>
    <mergeCell ref="C2:J2"/>
    <mergeCell ref="C3:J3"/>
    <mergeCell ref="C4:J4"/>
    <mergeCell ref="B6:N9"/>
    <mergeCell ref="B10:C11"/>
    <mergeCell ref="J10:J12"/>
    <mergeCell ref="D10:F12"/>
    <mergeCell ref="D24:N24"/>
    <mergeCell ref="D13:N13"/>
    <mergeCell ref="D14:N14"/>
    <mergeCell ref="D15:N15"/>
    <mergeCell ref="D16:N16"/>
    <mergeCell ref="D17:N17"/>
    <mergeCell ref="D18:N18"/>
    <mergeCell ref="D19:N19"/>
    <mergeCell ref="D20:N20"/>
    <mergeCell ref="D21:N21"/>
    <mergeCell ref="D33:N33"/>
    <mergeCell ref="D25:N25"/>
    <mergeCell ref="D26:N26"/>
    <mergeCell ref="D27:N27"/>
    <mergeCell ref="D28:N28"/>
    <mergeCell ref="D29:N29"/>
    <mergeCell ref="D30:N30"/>
    <mergeCell ref="D31:N31"/>
    <mergeCell ref="D32:N32"/>
  </mergeCells>
  <phoneticPr fontId="0" type="noConversion"/>
  <pageMargins left="0.7" right="0.7" top="0.75" bottom="0.75" header="0.3" footer="0.3"/>
  <pageSetup paperSize="9" scale="6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
  <sheetViews>
    <sheetView workbookViewId="0">
      <selection activeCell="T23" sqref="T23"/>
    </sheetView>
  </sheetViews>
  <sheetFormatPr defaultRowHeight="15" x14ac:dyDescent="0.25"/>
  <sheetData>
    <row r="1" spans="1:11" x14ac:dyDescent="0.25">
      <c r="A1">
        <f>'Dip. '!B4</f>
        <v>0</v>
      </c>
      <c r="B1">
        <f>'Dip. 2'!B5</f>
        <v>0</v>
      </c>
      <c r="C1">
        <f>Dip.3!B5</f>
        <v>0</v>
      </c>
      <c r="D1">
        <f>'Dip. 4'!B5</f>
        <v>0</v>
      </c>
      <c r="E1">
        <f>'Dip. 5'!B5</f>
        <v>0</v>
      </c>
      <c r="F1">
        <f>'Dip. 6'!B5</f>
        <v>0</v>
      </c>
      <c r="G1">
        <f>'Dip. 7'!B5</f>
        <v>0</v>
      </c>
      <c r="H1">
        <f>'Dip. 8'!B5</f>
        <v>0</v>
      </c>
      <c r="I1">
        <f>'Dip. 9'!B5</f>
        <v>0</v>
      </c>
      <c r="J1">
        <f>Dip.10!B5</f>
        <v>0</v>
      </c>
    </row>
    <row r="2" spans="1:11" x14ac:dyDescent="0.25">
      <c r="A2" s="215">
        <f>'Dip. '!H43</f>
        <v>0</v>
      </c>
      <c r="B2" s="215">
        <f>'Dip. 2'!H44</f>
        <v>0</v>
      </c>
      <c r="C2" s="215">
        <f>Dip.3!H44</f>
        <v>0</v>
      </c>
      <c r="D2" s="215">
        <f>'Dip. 4'!H44</f>
        <v>0</v>
      </c>
      <c r="E2" s="215">
        <f>'Dip. 5'!$H44</f>
        <v>0</v>
      </c>
      <c r="F2" s="215">
        <f>'Dip. 6'!$H44</f>
        <v>0</v>
      </c>
      <c r="G2" s="215">
        <f>'Dip. 7'!$H44</f>
        <v>0</v>
      </c>
      <c r="H2" s="215">
        <f>'Dip. 8'!$H44</f>
        <v>0</v>
      </c>
      <c r="I2" s="215">
        <f>'Dip. 9'!$H44</f>
        <v>0</v>
      </c>
      <c r="J2" s="215">
        <f>Dip.10!H44</f>
        <v>0</v>
      </c>
      <c r="K2" s="215"/>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A12" sqref="A12"/>
    </sheetView>
  </sheetViews>
  <sheetFormatPr defaultRowHeight="18.75" x14ac:dyDescent="0.25"/>
  <cols>
    <col min="1" max="1" width="66.28515625" style="67" customWidth="1"/>
    <col min="2" max="2" width="90" style="67" customWidth="1"/>
    <col min="3" max="256" width="9.28515625" style="67"/>
    <col min="257" max="257" width="66.28515625" style="67" customWidth="1"/>
    <col min="258" max="258" width="90" style="67" customWidth="1"/>
    <col min="259" max="512" width="9.28515625" style="67"/>
    <col min="513" max="513" width="66.28515625" style="67" customWidth="1"/>
    <col min="514" max="514" width="90" style="67" customWidth="1"/>
    <col min="515" max="768" width="9.28515625" style="67"/>
    <col min="769" max="769" width="66.28515625" style="67" customWidth="1"/>
    <col min="770" max="770" width="90" style="67" customWidth="1"/>
    <col min="771" max="1024" width="9.28515625" style="67"/>
    <col min="1025" max="1025" width="66.28515625" style="67" customWidth="1"/>
    <col min="1026" max="1026" width="90" style="67" customWidth="1"/>
    <col min="1027" max="1280" width="9.28515625" style="67"/>
    <col min="1281" max="1281" width="66.28515625" style="67" customWidth="1"/>
    <col min="1282" max="1282" width="90" style="67" customWidth="1"/>
    <col min="1283" max="1536" width="9.28515625" style="67"/>
    <col min="1537" max="1537" width="66.28515625" style="67" customWidth="1"/>
    <col min="1538" max="1538" width="90" style="67" customWidth="1"/>
    <col min="1539" max="1792" width="9.28515625" style="67"/>
    <col min="1793" max="1793" width="66.28515625" style="67" customWidth="1"/>
    <col min="1794" max="1794" width="90" style="67" customWidth="1"/>
    <col min="1795" max="2048" width="9.28515625" style="67"/>
    <col min="2049" max="2049" width="66.28515625" style="67" customWidth="1"/>
    <col min="2050" max="2050" width="90" style="67" customWidth="1"/>
    <col min="2051" max="2304" width="9.28515625" style="67"/>
    <col min="2305" max="2305" width="66.28515625" style="67" customWidth="1"/>
    <col min="2306" max="2306" width="90" style="67" customWidth="1"/>
    <col min="2307" max="2560" width="9.28515625" style="67"/>
    <col min="2561" max="2561" width="66.28515625" style="67" customWidth="1"/>
    <col min="2562" max="2562" width="90" style="67" customWidth="1"/>
    <col min="2563" max="2816" width="9.28515625" style="67"/>
    <col min="2817" max="2817" width="66.28515625" style="67" customWidth="1"/>
    <col min="2818" max="2818" width="90" style="67" customWidth="1"/>
    <col min="2819" max="3072" width="9.28515625" style="67"/>
    <col min="3073" max="3073" width="66.28515625" style="67" customWidth="1"/>
    <col min="3074" max="3074" width="90" style="67" customWidth="1"/>
    <col min="3075" max="3328" width="9.28515625" style="67"/>
    <col min="3329" max="3329" width="66.28515625" style="67" customWidth="1"/>
    <col min="3330" max="3330" width="90" style="67" customWidth="1"/>
    <col min="3331" max="3584" width="9.28515625" style="67"/>
    <col min="3585" max="3585" width="66.28515625" style="67" customWidth="1"/>
    <col min="3586" max="3586" width="90" style="67" customWidth="1"/>
    <col min="3587" max="3840" width="9.28515625" style="67"/>
    <col min="3841" max="3841" width="66.28515625" style="67" customWidth="1"/>
    <col min="3842" max="3842" width="90" style="67" customWidth="1"/>
    <col min="3843" max="4096" width="9.28515625" style="67"/>
    <col min="4097" max="4097" width="66.28515625" style="67" customWidth="1"/>
    <col min="4098" max="4098" width="90" style="67" customWidth="1"/>
    <col min="4099" max="4352" width="9.28515625" style="67"/>
    <col min="4353" max="4353" width="66.28515625" style="67" customWidth="1"/>
    <col min="4354" max="4354" width="90" style="67" customWidth="1"/>
    <col min="4355" max="4608" width="9.28515625" style="67"/>
    <col min="4609" max="4609" width="66.28515625" style="67" customWidth="1"/>
    <col min="4610" max="4610" width="90" style="67" customWidth="1"/>
    <col min="4611" max="4864" width="9.28515625" style="67"/>
    <col min="4865" max="4865" width="66.28515625" style="67" customWidth="1"/>
    <col min="4866" max="4866" width="90" style="67" customWidth="1"/>
    <col min="4867" max="5120" width="9.28515625" style="67"/>
    <col min="5121" max="5121" width="66.28515625" style="67" customWidth="1"/>
    <col min="5122" max="5122" width="90" style="67" customWidth="1"/>
    <col min="5123" max="5376" width="9.28515625" style="67"/>
    <col min="5377" max="5377" width="66.28515625" style="67" customWidth="1"/>
    <col min="5378" max="5378" width="90" style="67" customWidth="1"/>
    <col min="5379" max="5632" width="9.28515625" style="67"/>
    <col min="5633" max="5633" width="66.28515625" style="67" customWidth="1"/>
    <col min="5634" max="5634" width="90" style="67" customWidth="1"/>
    <col min="5635" max="5888" width="9.28515625" style="67"/>
    <col min="5889" max="5889" width="66.28515625" style="67" customWidth="1"/>
    <col min="5890" max="5890" width="90" style="67" customWidth="1"/>
    <col min="5891" max="6144" width="9.28515625" style="67"/>
    <col min="6145" max="6145" width="66.28515625" style="67" customWidth="1"/>
    <col min="6146" max="6146" width="90" style="67" customWidth="1"/>
    <col min="6147" max="6400" width="9.28515625" style="67"/>
    <col min="6401" max="6401" width="66.28515625" style="67" customWidth="1"/>
    <col min="6402" max="6402" width="90" style="67" customWidth="1"/>
    <col min="6403" max="6656" width="9.28515625" style="67"/>
    <col min="6657" max="6657" width="66.28515625" style="67" customWidth="1"/>
    <col min="6658" max="6658" width="90" style="67" customWidth="1"/>
    <col min="6659" max="6912" width="9.28515625" style="67"/>
    <col min="6913" max="6913" width="66.28515625" style="67" customWidth="1"/>
    <col min="6914" max="6914" width="90" style="67" customWidth="1"/>
    <col min="6915" max="7168" width="9.28515625" style="67"/>
    <col min="7169" max="7169" width="66.28515625" style="67" customWidth="1"/>
    <col min="7170" max="7170" width="90" style="67" customWidth="1"/>
    <col min="7171" max="7424" width="9.28515625" style="67"/>
    <col min="7425" max="7425" width="66.28515625" style="67" customWidth="1"/>
    <col min="7426" max="7426" width="90" style="67" customWidth="1"/>
    <col min="7427" max="7680" width="9.28515625" style="67"/>
    <col min="7681" max="7681" width="66.28515625" style="67" customWidth="1"/>
    <col min="7682" max="7682" width="90" style="67" customWidth="1"/>
    <col min="7683" max="7936" width="9.28515625" style="67"/>
    <col min="7937" max="7937" width="66.28515625" style="67" customWidth="1"/>
    <col min="7938" max="7938" width="90" style="67" customWidth="1"/>
    <col min="7939" max="8192" width="9.28515625" style="67"/>
    <col min="8193" max="8193" width="66.28515625" style="67" customWidth="1"/>
    <col min="8194" max="8194" width="90" style="67" customWidth="1"/>
    <col min="8195" max="8448" width="9.28515625" style="67"/>
    <col min="8449" max="8449" width="66.28515625" style="67" customWidth="1"/>
    <col min="8450" max="8450" width="90" style="67" customWidth="1"/>
    <col min="8451" max="8704" width="9.28515625" style="67"/>
    <col min="8705" max="8705" width="66.28515625" style="67" customWidth="1"/>
    <col min="8706" max="8706" width="90" style="67" customWidth="1"/>
    <col min="8707" max="8960" width="9.28515625" style="67"/>
    <col min="8961" max="8961" width="66.28515625" style="67" customWidth="1"/>
    <col min="8962" max="8962" width="90" style="67" customWidth="1"/>
    <col min="8963" max="9216" width="9.28515625" style="67"/>
    <col min="9217" max="9217" width="66.28515625" style="67" customWidth="1"/>
    <col min="9218" max="9218" width="90" style="67" customWidth="1"/>
    <col min="9219" max="9472" width="9.28515625" style="67"/>
    <col min="9473" max="9473" width="66.28515625" style="67" customWidth="1"/>
    <col min="9474" max="9474" width="90" style="67" customWidth="1"/>
    <col min="9475" max="9728" width="9.28515625" style="67"/>
    <col min="9729" max="9729" width="66.28515625" style="67" customWidth="1"/>
    <col min="9730" max="9730" width="90" style="67" customWidth="1"/>
    <col min="9731" max="9984" width="9.28515625" style="67"/>
    <col min="9985" max="9985" width="66.28515625" style="67" customWidth="1"/>
    <col min="9986" max="9986" width="90" style="67" customWidth="1"/>
    <col min="9987" max="10240" width="9.28515625" style="67"/>
    <col min="10241" max="10241" width="66.28515625" style="67" customWidth="1"/>
    <col min="10242" max="10242" width="90" style="67" customWidth="1"/>
    <col min="10243" max="10496" width="9.28515625" style="67"/>
    <col min="10497" max="10497" width="66.28515625" style="67" customWidth="1"/>
    <col min="10498" max="10498" width="90" style="67" customWidth="1"/>
    <col min="10499" max="10752" width="9.28515625" style="67"/>
    <col min="10753" max="10753" width="66.28515625" style="67" customWidth="1"/>
    <col min="10754" max="10754" width="90" style="67" customWidth="1"/>
    <col min="10755" max="11008" width="9.28515625" style="67"/>
    <col min="11009" max="11009" width="66.28515625" style="67" customWidth="1"/>
    <col min="11010" max="11010" width="90" style="67" customWidth="1"/>
    <col min="11011" max="11264" width="9.28515625" style="67"/>
    <col min="11265" max="11265" width="66.28515625" style="67" customWidth="1"/>
    <col min="11266" max="11266" width="90" style="67" customWidth="1"/>
    <col min="11267" max="11520" width="9.28515625" style="67"/>
    <col min="11521" max="11521" width="66.28515625" style="67" customWidth="1"/>
    <col min="11522" max="11522" width="90" style="67" customWidth="1"/>
    <col min="11523" max="11776" width="9.28515625" style="67"/>
    <col min="11777" max="11777" width="66.28515625" style="67" customWidth="1"/>
    <col min="11778" max="11778" width="90" style="67" customWidth="1"/>
    <col min="11779" max="12032" width="9.28515625" style="67"/>
    <col min="12033" max="12033" width="66.28515625" style="67" customWidth="1"/>
    <col min="12034" max="12034" width="90" style="67" customWidth="1"/>
    <col min="12035" max="12288" width="9.28515625" style="67"/>
    <col min="12289" max="12289" width="66.28515625" style="67" customWidth="1"/>
    <col min="12290" max="12290" width="90" style="67" customWidth="1"/>
    <col min="12291" max="12544" width="9.28515625" style="67"/>
    <col min="12545" max="12545" width="66.28515625" style="67" customWidth="1"/>
    <col min="12546" max="12546" width="90" style="67" customWidth="1"/>
    <col min="12547" max="12800" width="9.28515625" style="67"/>
    <col min="12801" max="12801" width="66.28515625" style="67" customWidth="1"/>
    <col min="12802" max="12802" width="90" style="67" customWidth="1"/>
    <col min="12803" max="13056" width="9.28515625" style="67"/>
    <col min="13057" max="13057" width="66.28515625" style="67" customWidth="1"/>
    <col min="13058" max="13058" width="90" style="67" customWidth="1"/>
    <col min="13059" max="13312" width="9.28515625" style="67"/>
    <col min="13313" max="13313" width="66.28515625" style="67" customWidth="1"/>
    <col min="13314" max="13314" width="90" style="67" customWidth="1"/>
    <col min="13315" max="13568" width="9.28515625" style="67"/>
    <col min="13569" max="13569" width="66.28515625" style="67" customWidth="1"/>
    <col min="13570" max="13570" width="90" style="67" customWidth="1"/>
    <col min="13571" max="13824" width="9.28515625" style="67"/>
    <col min="13825" max="13825" width="66.28515625" style="67" customWidth="1"/>
    <col min="13826" max="13826" width="90" style="67" customWidth="1"/>
    <col min="13827" max="14080" width="9.28515625" style="67"/>
    <col min="14081" max="14081" width="66.28515625" style="67" customWidth="1"/>
    <col min="14082" max="14082" width="90" style="67" customWidth="1"/>
    <col min="14083" max="14336" width="9.28515625" style="67"/>
    <col min="14337" max="14337" width="66.28515625" style="67" customWidth="1"/>
    <col min="14338" max="14338" width="90" style="67" customWidth="1"/>
    <col min="14339" max="14592" width="9.28515625" style="67"/>
    <col min="14593" max="14593" width="66.28515625" style="67" customWidth="1"/>
    <col min="14594" max="14594" width="90" style="67" customWidth="1"/>
    <col min="14595" max="14848" width="9.28515625" style="67"/>
    <col min="14849" max="14849" width="66.28515625" style="67" customWidth="1"/>
    <col min="14850" max="14850" width="90" style="67" customWidth="1"/>
    <col min="14851" max="15104" width="9.28515625" style="67"/>
    <col min="15105" max="15105" width="66.28515625" style="67" customWidth="1"/>
    <col min="15106" max="15106" width="90" style="67" customWidth="1"/>
    <col min="15107" max="15360" width="9.28515625" style="67"/>
    <col min="15361" max="15361" width="66.28515625" style="67" customWidth="1"/>
    <col min="15362" max="15362" width="90" style="67" customWidth="1"/>
    <col min="15363" max="15616" width="9.28515625" style="67"/>
    <col min="15617" max="15617" width="66.28515625" style="67" customWidth="1"/>
    <col min="15618" max="15618" width="90" style="67" customWidth="1"/>
    <col min="15619" max="15872" width="9.28515625" style="67"/>
    <col min="15873" max="15873" width="66.28515625" style="67" customWidth="1"/>
    <col min="15874" max="15874" width="90" style="67" customWidth="1"/>
    <col min="15875" max="16128" width="9.28515625" style="67"/>
    <col min="16129" max="16129" width="66.28515625" style="67" customWidth="1"/>
    <col min="16130" max="16130" width="90" style="67" customWidth="1"/>
    <col min="16131" max="16384" width="9.28515625" style="67"/>
  </cols>
  <sheetData>
    <row r="1" spans="1:2" x14ac:dyDescent="0.25">
      <c r="A1" s="265" t="s">
        <v>360</v>
      </c>
      <c r="B1" s="265" t="s">
        <v>361</v>
      </c>
    </row>
    <row r="2" spans="1:2" ht="75" x14ac:dyDescent="0.25">
      <c r="A2" s="266" t="s">
        <v>362</v>
      </c>
      <c r="B2" s="266" t="s">
        <v>363</v>
      </c>
    </row>
    <row r="3" spans="1:2" ht="56.25" x14ac:dyDescent="0.25">
      <c r="A3" s="266" t="s">
        <v>364</v>
      </c>
      <c r="B3" s="266" t="s">
        <v>365</v>
      </c>
    </row>
    <row r="4" spans="1:2" ht="37.5" x14ac:dyDescent="0.25">
      <c r="A4" s="266" t="s">
        <v>317</v>
      </c>
      <c r="B4" s="266" t="s">
        <v>318</v>
      </c>
    </row>
    <row r="5" spans="1:2" ht="37.5" x14ac:dyDescent="0.25">
      <c r="A5" s="266" t="s">
        <v>366</v>
      </c>
      <c r="B5" s="266" t="s">
        <v>367</v>
      </c>
    </row>
    <row r="6" spans="1:2" ht="56.25" x14ac:dyDescent="0.25">
      <c r="A6" s="266" t="s">
        <v>368</v>
      </c>
      <c r="B6" s="266" t="s">
        <v>369</v>
      </c>
    </row>
    <row r="7" spans="1:2" ht="56.25" x14ac:dyDescent="0.25">
      <c r="A7" s="266" t="s">
        <v>370</v>
      </c>
      <c r="B7" s="266" t="s">
        <v>371</v>
      </c>
    </row>
    <row r="8" spans="1:2" ht="37.5" x14ac:dyDescent="0.25">
      <c r="A8" s="266" t="s">
        <v>372</v>
      </c>
      <c r="B8" s="266" t="s">
        <v>373</v>
      </c>
    </row>
    <row r="9" spans="1:2" ht="56.25" x14ac:dyDescent="0.25">
      <c r="A9" s="266" t="s">
        <v>374</v>
      </c>
      <c r="B9" s="266" t="s">
        <v>375</v>
      </c>
    </row>
    <row r="10" spans="1:2" ht="75" x14ac:dyDescent="0.25">
      <c r="A10" s="266" t="s">
        <v>376</v>
      </c>
      <c r="B10" s="266" t="s">
        <v>377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E348"/>
  <sheetViews>
    <sheetView tabSelected="1" topLeftCell="A4" zoomScale="70" zoomScaleNormal="70" zoomScaleSheetLayoutView="80" workbookViewId="0">
      <pane ySplit="7" topLeftCell="A14" activePane="bottomLeft" state="frozen"/>
      <selection activeCell="A4" sqref="A4"/>
      <selection pane="bottomLeft" activeCell="D17" sqref="D17"/>
    </sheetView>
  </sheetViews>
  <sheetFormatPr defaultRowHeight="15.75" x14ac:dyDescent="0.25"/>
  <cols>
    <col min="1" max="1" width="1.28515625" style="44" customWidth="1"/>
    <col min="2" max="2" width="35.42578125" style="44" customWidth="1"/>
    <col min="3" max="3" width="42.42578125" style="44" customWidth="1"/>
    <col min="4" max="4" width="37.7109375" style="44" customWidth="1"/>
    <col min="5" max="5" width="53.5703125" style="44" hidden="1" customWidth="1"/>
    <col min="6" max="6" width="45.28515625" style="44" customWidth="1"/>
    <col min="7" max="9" width="34.5703125" style="44" hidden="1" customWidth="1"/>
    <col min="10" max="10" width="13.5703125" style="44" hidden="1" customWidth="1"/>
    <col min="11" max="24" width="6.28515625" style="44" customWidth="1"/>
    <col min="25" max="25" width="6.28515625" style="62" customWidth="1"/>
    <col min="26" max="26" width="8.7109375" style="62" customWidth="1"/>
    <col min="27" max="27" width="8.28515625" style="62" customWidth="1"/>
    <col min="28" max="28" width="10.28515625" style="63" customWidth="1"/>
    <col min="29" max="33" width="20.7109375" style="44" customWidth="1"/>
    <col min="34" max="34" width="21.28515625" style="44" customWidth="1"/>
    <col min="35" max="35" width="1.5703125" style="44" customWidth="1"/>
    <col min="36" max="36" width="41.42578125" style="44" customWidth="1"/>
    <col min="37" max="37" width="38" style="44" customWidth="1"/>
    <col min="38" max="38" width="8" style="44" customWidth="1"/>
    <col min="39" max="39" width="12.7109375" style="44" customWidth="1"/>
    <col min="40" max="49" width="8" style="44" customWidth="1"/>
    <col min="50" max="53" width="9.28515625" style="44" customWidth="1"/>
    <col min="54" max="81" width="9.28515625" style="44"/>
    <col min="82" max="82" width="64" style="159" customWidth="1"/>
    <col min="83" max="83" width="97.7109375" style="159" customWidth="1"/>
    <col min="84" max="277" width="9.28515625" style="44"/>
    <col min="278" max="278" width="1.28515625" style="44" customWidth="1"/>
    <col min="279" max="279" width="44.7109375" style="44" customWidth="1"/>
    <col min="280" max="280" width="47.28515625" style="44" customWidth="1"/>
    <col min="281" max="282" width="8.28515625" style="44" customWidth="1"/>
    <col min="283" max="283" width="5.42578125" style="44" customWidth="1"/>
    <col min="284" max="284" width="8.5703125" style="44" customWidth="1"/>
    <col min="285" max="285" width="13.7109375" style="44" customWidth="1"/>
    <col min="286" max="286" width="15.7109375" style="44" customWidth="1"/>
    <col min="287" max="287" width="14.7109375" style="44" customWidth="1"/>
    <col min="288" max="288" width="15" style="44" customWidth="1"/>
    <col min="289" max="290" width="14.28515625" style="44" customWidth="1"/>
    <col min="291" max="291" width="0" style="44" hidden="1" customWidth="1"/>
    <col min="292" max="292" width="18.7109375" style="44" customWidth="1"/>
    <col min="293" max="305" width="8" style="44" customWidth="1"/>
    <col min="306" max="309" width="9.28515625" style="44" customWidth="1"/>
    <col min="310" max="337" width="9.28515625" style="44"/>
    <col min="338" max="338" width="64" style="44" customWidth="1"/>
    <col min="339" max="339" width="97.7109375" style="44" customWidth="1"/>
    <col min="340" max="533" width="9.28515625" style="44"/>
    <col min="534" max="534" width="1.28515625" style="44" customWidth="1"/>
    <col min="535" max="535" width="44.7109375" style="44" customWidth="1"/>
    <col min="536" max="536" width="47.28515625" style="44" customWidth="1"/>
    <col min="537" max="538" width="8.28515625" style="44" customWidth="1"/>
    <col min="539" max="539" width="5.42578125" style="44" customWidth="1"/>
    <col min="540" max="540" width="8.5703125" style="44" customWidth="1"/>
    <col min="541" max="541" width="13.7109375" style="44" customWidth="1"/>
    <col min="542" max="542" width="15.7109375" style="44" customWidth="1"/>
    <col min="543" max="543" width="14.7109375" style="44" customWidth="1"/>
    <col min="544" max="544" width="15" style="44" customWidth="1"/>
    <col min="545" max="546" width="14.28515625" style="44" customWidth="1"/>
    <col min="547" max="547" width="0" style="44" hidden="1" customWidth="1"/>
    <col min="548" max="548" width="18.7109375" style="44" customWidth="1"/>
    <col min="549" max="561" width="8" style="44" customWidth="1"/>
    <col min="562" max="565" width="9.28515625" style="44" customWidth="1"/>
    <col min="566" max="593" width="9.28515625" style="44"/>
    <col min="594" max="594" width="64" style="44" customWidth="1"/>
    <col min="595" max="595" width="97.7109375" style="44" customWidth="1"/>
    <col min="596" max="789" width="9.28515625" style="44"/>
    <col min="790" max="790" width="1.28515625" style="44" customWidth="1"/>
    <col min="791" max="791" width="44.7109375" style="44" customWidth="1"/>
    <col min="792" max="792" width="47.28515625" style="44" customWidth="1"/>
    <col min="793" max="794" width="8.28515625" style="44" customWidth="1"/>
    <col min="795" max="795" width="5.42578125" style="44" customWidth="1"/>
    <col min="796" max="796" width="8.5703125" style="44" customWidth="1"/>
    <col min="797" max="797" width="13.7109375" style="44" customWidth="1"/>
    <col min="798" max="798" width="15.7109375" style="44" customWidth="1"/>
    <col min="799" max="799" width="14.7109375" style="44" customWidth="1"/>
    <col min="800" max="800" width="15" style="44" customWidth="1"/>
    <col min="801" max="802" width="14.28515625" style="44" customWidth="1"/>
    <col min="803" max="803" width="0" style="44" hidden="1" customWidth="1"/>
    <col min="804" max="804" width="18.7109375" style="44" customWidth="1"/>
    <col min="805" max="817" width="8" style="44" customWidth="1"/>
    <col min="818" max="821" width="9.28515625" style="44" customWidth="1"/>
    <col min="822" max="849" width="9.28515625" style="44"/>
    <col min="850" max="850" width="64" style="44" customWidth="1"/>
    <col min="851" max="851" width="97.7109375" style="44" customWidth="1"/>
    <col min="852" max="1045" width="9.28515625" style="44"/>
    <col min="1046" max="1046" width="1.28515625" style="44" customWidth="1"/>
    <col min="1047" max="1047" width="44.7109375" style="44" customWidth="1"/>
    <col min="1048" max="1048" width="47.28515625" style="44" customWidth="1"/>
    <col min="1049" max="1050" width="8.28515625" style="44" customWidth="1"/>
    <col min="1051" max="1051" width="5.42578125" style="44" customWidth="1"/>
    <col min="1052" max="1052" width="8.5703125" style="44" customWidth="1"/>
    <col min="1053" max="1053" width="13.7109375" style="44" customWidth="1"/>
    <col min="1054" max="1054" width="15.7109375" style="44" customWidth="1"/>
    <col min="1055" max="1055" width="14.7109375" style="44" customWidth="1"/>
    <col min="1056" max="1056" width="15" style="44" customWidth="1"/>
    <col min="1057" max="1058" width="14.28515625" style="44" customWidth="1"/>
    <col min="1059" max="1059" width="0" style="44" hidden="1" customWidth="1"/>
    <col min="1060" max="1060" width="18.7109375" style="44" customWidth="1"/>
    <col min="1061" max="1073" width="8" style="44" customWidth="1"/>
    <col min="1074" max="1077" width="9.28515625" style="44" customWidth="1"/>
    <col min="1078" max="1105" width="9.28515625" style="44"/>
    <col min="1106" max="1106" width="64" style="44" customWidth="1"/>
    <col min="1107" max="1107" width="97.7109375" style="44" customWidth="1"/>
    <col min="1108" max="1301" width="9.28515625" style="44"/>
    <col min="1302" max="1302" width="1.28515625" style="44" customWidth="1"/>
    <col min="1303" max="1303" width="44.7109375" style="44" customWidth="1"/>
    <col min="1304" max="1304" width="47.28515625" style="44" customWidth="1"/>
    <col min="1305" max="1306" width="8.28515625" style="44" customWidth="1"/>
    <col min="1307" max="1307" width="5.42578125" style="44" customWidth="1"/>
    <col min="1308" max="1308" width="8.5703125" style="44" customWidth="1"/>
    <col min="1309" max="1309" width="13.7109375" style="44" customWidth="1"/>
    <col min="1310" max="1310" width="15.7109375" style="44" customWidth="1"/>
    <col min="1311" max="1311" width="14.7109375" style="44" customWidth="1"/>
    <col min="1312" max="1312" width="15" style="44" customWidth="1"/>
    <col min="1313" max="1314" width="14.28515625" style="44" customWidth="1"/>
    <col min="1315" max="1315" width="0" style="44" hidden="1" customWidth="1"/>
    <col min="1316" max="1316" width="18.7109375" style="44" customWidth="1"/>
    <col min="1317" max="1329" width="8" style="44" customWidth="1"/>
    <col min="1330" max="1333" width="9.28515625" style="44" customWidth="1"/>
    <col min="1334" max="1361" width="9.28515625" style="44"/>
    <col min="1362" max="1362" width="64" style="44" customWidth="1"/>
    <col min="1363" max="1363" width="97.7109375" style="44" customWidth="1"/>
    <col min="1364" max="1557" width="9.28515625" style="44"/>
    <col min="1558" max="1558" width="1.28515625" style="44" customWidth="1"/>
    <col min="1559" max="1559" width="44.7109375" style="44" customWidth="1"/>
    <col min="1560" max="1560" width="47.28515625" style="44" customWidth="1"/>
    <col min="1561" max="1562" width="8.28515625" style="44" customWidth="1"/>
    <col min="1563" max="1563" width="5.42578125" style="44" customWidth="1"/>
    <col min="1564" max="1564" width="8.5703125" style="44" customWidth="1"/>
    <col min="1565" max="1565" width="13.7109375" style="44" customWidth="1"/>
    <col min="1566" max="1566" width="15.7109375" style="44" customWidth="1"/>
    <col min="1567" max="1567" width="14.7109375" style="44" customWidth="1"/>
    <col min="1568" max="1568" width="15" style="44" customWidth="1"/>
    <col min="1569" max="1570" width="14.28515625" style="44" customWidth="1"/>
    <col min="1571" max="1571" width="0" style="44" hidden="1" customWidth="1"/>
    <col min="1572" max="1572" width="18.7109375" style="44" customWidth="1"/>
    <col min="1573" max="1585" width="8" style="44" customWidth="1"/>
    <col min="1586" max="1589" width="9.28515625" style="44" customWidth="1"/>
    <col min="1590" max="1617" width="9.28515625" style="44"/>
    <col min="1618" max="1618" width="64" style="44" customWidth="1"/>
    <col min="1619" max="1619" width="97.7109375" style="44" customWidth="1"/>
    <col min="1620" max="1813" width="9.28515625" style="44"/>
    <col min="1814" max="1814" width="1.28515625" style="44" customWidth="1"/>
    <col min="1815" max="1815" width="44.7109375" style="44" customWidth="1"/>
    <col min="1816" max="1816" width="47.28515625" style="44" customWidth="1"/>
    <col min="1817" max="1818" width="8.28515625" style="44" customWidth="1"/>
    <col min="1819" max="1819" width="5.42578125" style="44" customWidth="1"/>
    <col min="1820" max="1820" width="8.5703125" style="44" customWidth="1"/>
    <col min="1821" max="1821" width="13.7109375" style="44" customWidth="1"/>
    <col min="1822" max="1822" width="15.7109375" style="44" customWidth="1"/>
    <col min="1823" max="1823" width="14.7109375" style="44" customWidth="1"/>
    <col min="1824" max="1824" width="15" style="44" customWidth="1"/>
    <col min="1825" max="1826" width="14.28515625" style="44" customWidth="1"/>
    <col min="1827" max="1827" width="0" style="44" hidden="1" customWidth="1"/>
    <col min="1828" max="1828" width="18.7109375" style="44" customWidth="1"/>
    <col min="1829" max="1841" width="8" style="44" customWidth="1"/>
    <col min="1842" max="1845" width="9.28515625" style="44" customWidth="1"/>
    <col min="1846" max="1873" width="9.28515625" style="44"/>
    <col min="1874" max="1874" width="64" style="44" customWidth="1"/>
    <col min="1875" max="1875" width="97.7109375" style="44" customWidth="1"/>
    <col min="1876" max="2069" width="9.28515625" style="44"/>
    <col min="2070" max="2070" width="1.28515625" style="44" customWidth="1"/>
    <col min="2071" max="2071" width="44.7109375" style="44" customWidth="1"/>
    <col min="2072" max="2072" width="47.28515625" style="44" customWidth="1"/>
    <col min="2073" max="2074" width="8.28515625" style="44" customWidth="1"/>
    <col min="2075" max="2075" width="5.42578125" style="44" customWidth="1"/>
    <col min="2076" max="2076" width="8.5703125" style="44" customWidth="1"/>
    <col min="2077" max="2077" width="13.7109375" style="44" customWidth="1"/>
    <col min="2078" max="2078" width="15.7109375" style="44" customWidth="1"/>
    <col min="2079" max="2079" width="14.7109375" style="44" customWidth="1"/>
    <col min="2080" max="2080" width="15" style="44" customWidth="1"/>
    <col min="2081" max="2082" width="14.28515625" style="44" customWidth="1"/>
    <col min="2083" max="2083" width="0" style="44" hidden="1" customWidth="1"/>
    <col min="2084" max="2084" width="18.7109375" style="44" customWidth="1"/>
    <col min="2085" max="2097" width="8" style="44" customWidth="1"/>
    <col min="2098" max="2101" width="9.28515625" style="44" customWidth="1"/>
    <col min="2102" max="2129" width="9.28515625" style="44"/>
    <col min="2130" max="2130" width="64" style="44" customWidth="1"/>
    <col min="2131" max="2131" width="97.7109375" style="44" customWidth="1"/>
    <col min="2132" max="2325" width="9.28515625" style="44"/>
    <col min="2326" max="2326" width="1.28515625" style="44" customWidth="1"/>
    <col min="2327" max="2327" width="44.7109375" style="44" customWidth="1"/>
    <col min="2328" max="2328" width="47.28515625" style="44" customWidth="1"/>
    <col min="2329" max="2330" width="8.28515625" style="44" customWidth="1"/>
    <col min="2331" max="2331" width="5.42578125" style="44" customWidth="1"/>
    <col min="2332" max="2332" width="8.5703125" style="44" customWidth="1"/>
    <col min="2333" max="2333" width="13.7109375" style="44" customWidth="1"/>
    <col min="2334" max="2334" width="15.7109375" style="44" customWidth="1"/>
    <col min="2335" max="2335" width="14.7109375" style="44" customWidth="1"/>
    <col min="2336" max="2336" width="15" style="44" customWidth="1"/>
    <col min="2337" max="2338" width="14.28515625" style="44" customWidth="1"/>
    <col min="2339" max="2339" width="0" style="44" hidden="1" customWidth="1"/>
    <col min="2340" max="2340" width="18.7109375" style="44" customWidth="1"/>
    <col min="2341" max="2353" width="8" style="44" customWidth="1"/>
    <col min="2354" max="2357" width="9.28515625" style="44" customWidth="1"/>
    <col min="2358" max="2385" width="9.28515625" style="44"/>
    <col min="2386" max="2386" width="64" style="44" customWidth="1"/>
    <col min="2387" max="2387" width="97.7109375" style="44" customWidth="1"/>
    <col min="2388" max="2581" width="9.28515625" style="44"/>
    <col min="2582" max="2582" width="1.28515625" style="44" customWidth="1"/>
    <col min="2583" max="2583" width="44.7109375" style="44" customWidth="1"/>
    <col min="2584" max="2584" width="47.28515625" style="44" customWidth="1"/>
    <col min="2585" max="2586" width="8.28515625" style="44" customWidth="1"/>
    <col min="2587" max="2587" width="5.42578125" style="44" customWidth="1"/>
    <col min="2588" max="2588" width="8.5703125" style="44" customWidth="1"/>
    <col min="2589" max="2589" width="13.7109375" style="44" customWidth="1"/>
    <col min="2590" max="2590" width="15.7109375" style="44" customWidth="1"/>
    <col min="2591" max="2591" width="14.7109375" style="44" customWidth="1"/>
    <col min="2592" max="2592" width="15" style="44" customWidth="1"/>
    <col min="2593" max="2594" width="14.28515625" style="44" customWidth="1"/>
    <col min="2595" max="2595" width="0" style="44" hidden="1" customWidth="1"/>
    <col min="2596" max="2596" width="18.7109375" style="44" customWidth="1"/>
    <col min="2597" max="2609" width="8" style="44" customWidth="1"/>
    <col min="2610" max="2613" width="9.28515625" style="44" customWidth="1"/>
    <col min="2614" max="2641" width="9.28515625" style="44"/>
    <col min="2642" max="2642" width="64" style="44" customWidth="1"/>
    <col min="2643" max="2643" width="97.7109375" style="44" customWidth="1"/>
    <col min="2644" max="2837" width="9.28515625" style="44"/>
    <col min="2838" max="2838" width="1.28515625" style="44" customWidth="1"/>
    <col min="2839" max="2839" width="44.7109375" style="44" customWidth="1"/>
    <col min="2840" max="2840" width="47.28515625" style="44" customWidth="1"/>
    <col min="2841" max="2842" width="8.28515625" style="44" customWidth="1"/>
    <col min="2843" max="2843" width="5.42578125" style="44" customWidth="1"/>
    <col min="2844" max="2844" width="8.5703125" style="44" customWidth="1"/>
    <col min="2845" max="2845" width="13.7109375" style="44" customWidth="1"/>
    <col min="2846" max="2846" width="15.7109375" style="44" customWidth="1"/>
    <col min="2847" max="2847" width="14.7109375" style="44" customWidth="1"/>
    <col min="2848" max="2848" width="15" style="44" customWidth="1"/>
    <col min="2849" max="2850" width="14.28515625" style="44" customWidth="1"/>
    <col min="2851" max="2851" width="0" style="44" hidden="1" customWidth="1"/>
    <col min="2852" max="2852" width="18.7109375" style="44" customWidth="1"/>
    <col min="2853" max="2865" width="8" style="44" customWidth="1"/>
    <col min="2866" max="2869" width="9.28515625" style="44" customWidth="1"/>
    <col min="2870" max="2897" width="9.28515625" style="44"/>
    <col min="2898" max="2898" width="64" style="44" customWidth="1"/>
    <col min="2899" max="2899" width="97.7109375" style="44" customWidth="1"/>
    <col min="2900" max="3093" width="9.28515625" style="44"/>
    <col min="3094" max="3094" width="1.28515625" style="44" customWidth="1"/>
    <col min="3095" max="3095" width="44.7109375" style="44" customWidth="1"/>
    <col min="3096" max="3096" width="47.28515625" style="44" customWidth="1"/>
    <col min="3097" max="3098" width="8.28515625" style="44" customWidth="1"/>
    <col min="3099" max="3099" width="5.42578125" style="44" customWidth="1"/>
    <col min="3100" max="3100" width="8.5703125" style="44" customWidth="1"/>
    <col min="3101" max="3101" width="13.7109375" style="44" customWidth="1"/>
    <col min="3102" max="3102" width="15.7109375" style="44" customWidth="1"/>
    <col min="3103" max="3103" width="14.7109375" style="44" customWidth="1"/>
    <col min="3104" max="3104" width="15" style="44" customWidth="1"/>
    <col min="3105" max="3106" width="14.28515625" style="44" customWidth="1"/>
    <col min="3107" max="3107" width="0" style="44" hidden="1" customWidth="1"/>
    <col min="3108" max="3108" width="18.7109375" style="44" customWidth="1"/>
    <col min="3109" max="3121" width="8" style="44" customWidth="1"/>
    <col min="3122" max="3125" width="9.28515625" style="44" customWidth="1"/>
    <col min="3126" max="3153" width="9.28515625" style="44"/>
    <col min="3154" max="3154" width="64" style="44" customWidth="1"/>
    <col min="3155" max="3155" width="97.7109375" style="44" customWidth="1"/>
    <col min="3156" max="3349" width="9.28515625" style="44"/>
    <col min="3350" max="3350" width="1.28515625" style="44" customWidth="1"/>
    <col min="3351" max="3351" width="44.7109375" style="44" customWidth="1"/>
    <col min="3352" max="3352" width="47.28515625" style="44" customWidth="1"/>
    <col min="3353" max="3354" width="8.28515625" style="44" customWidth="1"/>
    <col min="3355" max="3355" width="5.42578125" style="44" customWidth="1"/>
    <col min="3356" max="3356" width="8.5703125" style="44" customWidth="1"/>
    <col min="3357" max="3357" width="13.7109375" style="44" customWidth="1"/>
    <col min="3358" max="3358" width="15.7109375" style="44" customWidth="1"/>
    <col min="3359" max="3359" width="14.7109375" style="44" customWidth="1"/>
    <col min="3360" max="3360" width="15" style="44" customWidth="1"/>
    <col min="3361" max="3362" width="14.28515625" style="44" customWidth="1"/>
    <col min="3363" max="3363" width="0" style="44" hidden="1" customWidth="1"/>
    <col min="3364" max="3364" width="18.7109375" style="44" customWidth="1"/>
    <col min="3365" max="3377" width="8" style="44" customWidth="1"/>
    <col min="3378" max="3381" width="9.28515625" style="44" customWidth="1"/>
    <col min="3382" max="3409" width="9.28515625" style="44"/>
    <col min="3410" max="3410" width="64" style="44" customWidth="1"/>
    <col min="3411" max="3411" width="97.7109375" style="44" customWidth="1"/>
    <col min="3412" max="3605" width="9.28515625" style="44"/>
    <col min="3606" max="3606" width="1.28515625" style="44" customWidth="1"/>
    <col min="3607" max="3607" width="44.7109375" style="44" customWidth="1"/>
    <col min="3608" max="3608" width="47.28515625" style="44" customWidth="1"/>
    <col min="3609" max="3610" width="8.28515625" style="44" customWidth="1"/>
    <col min="3611" max="3611" width="5.42578125" style="44" customWidth="1"/>
    <col min="3612" max="3612" width="8.5703125" style="44" customWidth="1"/>
    <col min="3613" max="3613" width="13.7109375" style="44" customWidth="1"/>
    <col min="3614" max="3614" width="15.7109375" style="44" customWidth="1"/>
    <col min="3615" max="3615" width="14.7109375" style="44" customWidth="1"/>
    <col min="3616" max="3616" width="15" style="44" customWidth="1"/>
    <col min="3617" max="3618" width="14.28515625" style="44" customWidth="1"/>
    <col min="3619" max="3619" width="0" style="44" hidden="1" customWidth="1"/>
    <col min="3620" max="3620" width="18.7109375" style="44" customWidth="1"/>
    <col min="3621" max="3633" width="8" style="44" customWidth="1"/>
    <col min="3634" max="3637" width="9.28515625" style="44" customWidth="1"/>
    <col min="3638" max="3665" width="9.28515625" style="44"/>
    <col min="3666" max="3666" width="64" style="44" customWidth="1"/>
    <col min="3667" max="3667" width="97.7109375" style="44" customWidth="1"/>
    <col min="3668" max="3861" width="9.28515625" style="44"/>
    <col min="3862" max="3862" width="1.28515625" style="44" customWidth="1"/>
    <col min="3863" max="3863" width="44.7109375" style="44" customWidth="1"/>
    <col min="3864" max="3864" width="47.28515625" style="44" customWidth="1"/>
    <col min="3865" max="3866" width="8.28515625" style="44" customWidth="1"/>
    <col min="3867" max="3867" width="5.42578125" style="44" customWidth="1"/>
    <col min="3868" max="3868" width="8.5703125" style="44" customWidth="1"/>
    <col min="3869" max="3869" width="13.7109375" style="44" customWidth="1"/>
    <col min="3870" max="3870" width="15.7109375" style="44" customWidth="1"/>
    <col min="3871" max="3871" width="14.7109375" style="44" customWidth="1"/>
    <col min="3872" max="3872" width="15" style="44" customWidth="1"/>
    <col min="3873" max="3874" width="14.28515625" style="44" customWidth="1"/>
    <col min="3875" max="3875" width="0" style="44" hidden="1" customWidth="1"/>
    <col min="3876" max="3876" width="18.7109375" style="44" customWidth="1"/>
    <col min="3877" max="3889" width="8" style="44" customWidth="1"/>
    <col min="3890" max="3893" width="9.28515625" style="44" customWidth="1"/>
    <col min="3894" max="3921" width="9.28515625" style="44"/>
    <col min="3922" max="3922" width="64" style="44" customWidth="1"/>
    <col min="3923" max="3923" width="97.7109375" style="44" customWidth="1"/>
    <col min="3924" max="4117" width="9.28515625" style="44"/>
    <col min="4118" max="4118" width="1.28515625" style="44" customWidth="1"/>
    <col min="4119" max="4119" width="44.7109375" style="44" customWidth="1"/>
    <col min="4120" max="4120" width="47.28515625" style="44" customWidth="1"/>
    <col min="4121" max="4122" width="8.28515625" style="44" customWidth="1"/>
    <col min="4123" max="4123" width="5.42578125" style="44" customWidth="1"/>
    <col min="4124" max="4124" width="8.5703125" style="44" customWidth="1"/>
    <col min="4125" max="4125" width="13.7109375" style="44" customWidth="1"/>
    <col min="4126" max="4126" width="15.7109375" style="44" customWidth="1"/>
    <col min="4127" max="4127" width="14.7109375" style="44" customWidth="1"/>
    <col min="4128" max="4128" width="15" style="44" customWidth="1"/>
    <col min="4129" max="4130" width="14.28515625" style="44" customWidth="1"/>
    <col min="4131" max="4131" width="0" style="44" hidden="1" customWidth="1"/>
    <col min="4132" max="4132" width="18.7109375" style="44" customWidth="1"/>
    <col min="4133" max="4145" width="8" style="44" customWidth="1"/>
    <col min="4146" max="4149" width="9.28515625" style="44" customWidth="1"/>
    <col min="4150" max="4177" width="9.28515625" style="44"/>
    <col min="4178" max="4178" width="64" style="44" customWidth="1"/>
    <col min="4179" max="4179" width="97.7109375" style="44" customWidth="1"/>
    <col min="4180" max="4373" width="9.28515625" style="44"/>
    <col min="4374" max="4374" width="1.28515625" style="44" customWidth="1"/>
    <col min="4375" max="4375" width="44.7109375" style="44" customWidth="1"/>
    <col min="4376" max="4376" width="47.28515625" style="44" customWidth="1"/>
    <col min="4377" max="4378" width="8.28515625" style="44" customWidth="1"/>
    <col min="4379" max="4379" width="5.42578125" style="44" customWidth="1"/>
    <col min="4380" max="4380" width="8.5703125" style="44" customWidth="1"/>
    <col min="4381" max="4381" width="13.7109375" style="44" customWidth="1"/>
    <col min="4382" max="4382" width="15.7109375" style="44" customWidth="1"/>
    <col min="4383" max="4383" width="14.7109375" style="44" customWidth="1"/>
    <col min="4384" max="4384" width="15" style="44" customWidth="1"/>
    <col min="4385" max="4386" width="14.28515625" style="44" customWidth="1"/>
    <col min="4387" max="4387" width="0" style="44" hidden="1" customWidth="1"/>
    <col min="4388" max="4388" width="18.7109375" style="44" customWidth="1"/>
    <col min="4389" max="4401" width="8" style="44" customWidth="1"/>
    <col min="4402" max="4405" width="9.28515625" style="44" customWidth="1"/>
    <col min="4406" max="4433" width="9.28515625" style="44"/>
    <col min="4434" max="4434" width="64" style="44" customWidth="1"/>
    <col min="4435" max="4435" width="97.7109375" style="44" customWidth="1"/>
    <col min="4436" max="4629" width="9.28515625" style="44"/>
    <col min="4630" max="4630" width="1.28515625" style="44" customWidth="1"/>
    <col min="4631" max="4631" width="44.7109375" style="44" customWidth="1"/>
    <col min="4632" max="4632" width="47.28515625" style="44" customWidth="1"/>
    <col min="4633" max="4634" width="8.28515625" style="44" customWidth="1"/>
    <col min="4635" max="4635" width="5.42578125" style="44" customWidth="1"/>
    <col min="4636" max="4636" width="8.5703125" style="44" customWidth="1"/>
    <col min="4637" max="4637" width="13.7109375" style="44" customWidth="1"/>
    <col min="4638" max="4638" width="15.7109375" style="44" customWidth="1"/>
    <col min="4639" max="4639" width="14.7109375" style="44" customWidth="1"/>
    <col min="4640" max="4640" width="15" style="44" customWidth="1"/>
    <col min="4641" max="4642" width="14.28515625" style="44" customWidth="1"/>
    <col min="4643" max="4643" width="0" style="44" hidden="1" customWidth="1"/>
    <col min="4644" max="4644" width="18.7109375" style="44" customWidth="1"/>
    <col min="4645" max="4657" width="8" style="44" customWidth="1"/>
    <col min="4658" max="4661" width="9.28515625" style="44" customWidth="1"/>
    <col min="4662" max="4689" width="9.28515625" style="44"/>
    <col min="4690" max="4690" width="64" style="44" customWidth="1"/>
    <col min="4691" max="4691" width="97.7109375" style="44" customWidth="1"/>
    <col min="4692" max="4885" width="9.28515625" style="44"/>
    <col min="4886" max="4886" width="1.28515625" style="44" customWidth="1"/>
    <col min="4887" max="4887" width="44.7109375" style="44" customWidth="1"/>
    <col min="4888" max="4888" width="47.28515625" style="44" customWidth="1"/>
    <col min="4889" max="4890" width="8.28515625" style="44" customWidth="1"/>
    <col min="4891" max="4891" width="5.42578125" style="44" customWidth="1"/>
    <col min="4892" max="4892" width="8.5703125" style="44" customWidth="1"/>
    <col min="4893" max="4893" width="13.7109375" style="44" customWidth="1"/>
    <col min="4894" max="4894" width="15.7109375" style="44" customWidth="1"/>
    <col min="4895" max="4895" width="14.7109375" style="44" customWidth="1"/>
    <col min="4896" max="4896" width="15" style="44" customWidth="1"/>
    <col min="4897" max="4898" width="14.28515625" style="44" customWidth="1"/>
    <col min="4899" max="4899" width="0" style="44" hidden="1" customWidth="1"/>
    <col min="4900" max="4900" width="18.7109375" style="44" customWidth="1"/>
    <col min="4901" max="4913" width="8" style="44" customWidth="1"/>
    <col min="4914" max="4917" width="9.28515625" style="44" customWidth="1"/>
    <col min="4918" max="4945" width="9.28515625" style="44"/>
    <col min="4946" max="4946" width="64" style="44" customWidth="1"/>
    <col min="4947" max="4947" width="97.7109375" style="44" customWidth="1"/>
    <col min="4948" max="5141" width="9.28515625" style="44"/>
    <col min="5142" max="5142" width="1.28515625" style="44" customWidth="1"/>
    <col min="5143" max="5143" width="44.7109375" style="44" customWidth="1"/>
    <col min="5144" max="5144" width="47.28515625" style="44" customWidth="1"/>
    <col min="5145" max="5146" width="8.28515625" style="44" customWidth="1"/>
    <col min="5147" max="5147" width="5.42578125" style="44" customWidth="1"/>
    <col min="5148" max="5148" width="8.5703125" style="44" customWidth="1"/>
    <col min="5149" max="5149" width="13.7109375" style="44" customWidth="1"/>
    <col min="5150" max="5150" width="15.7109375" style="44" customWidth="1"/>
    <col min="5151" max="5151" width="14.7109375" style="44" customWidth="1"/>
    <col min="5152" max="5152" width="15" style="44" customWidth="1"/>
    <col min="5153" max="5154" width="14.28515625" style="44" customWidth="1"/>
    <col min="5155" max="5155" width="0" style="44" hidden="1" customWidth="1"/>
    <col min="5156" max="5156" width="18.7109375" style="44" customWidth="1"/>
    <col min="5157" max="5169" width="8" style="44" customWidth="1"/>
    <col min="5170" max="5173" width="9.28515625" style="44" customWidth="1"/>
    <col min="5174" max="5201" width="9.28515625" style="44"/>
    <col min="5202" max="5202" width="64" style="44" customWidth="1"/>
    <col min="5203" max="5203" width="97.7109375" style="44" customWidth="1"/>
    <col min="5204" max="5397" width="9.28515625" style="44"/>
    <col min="5398" max="5398" width="1.28515625" style="44" customWidth="1"/>
    <col min="5399" max="5399" width="44.7109375" style="44" customWidth="1"/>
    <col min="5400" max="5400" width="47.28515625" style="44" customWidth="1"/>
    <col min="5401" max="5402" width="8.28515625" style="44" customWidth="1"/>
    <col min="5403" max="5403" width="5.42578125" style="44" customWidth="1"/>
    <col min="5404" max="5404" width="8.5703125" style="44" customWidth="1"/>
    <col min="5405" max="5405" width="13.7109375" style="44" customWidth="1"/>
    <col min="5406" max="5406" width="15.7109375" style="44" customWidth="1"/>
    <col min="5407" max="5407" width="14.7109375" style="44" customWidth="1"/>
    <col min="5408" max="5408" width="15" style="44" customWidth="1"/>
    <col min="5409" max="5410" width="14.28515625" style="44" customWidth="1"/>
    <col min="5411" max="5411" width="0" style="44" hidden="1" customWidth="1"/>
    <col min="5412" max="5412" width="18.7109375" style="44" customWidth="1"/>
    <col min="5413" max="5425" width="8" style="44" customWidth="1"/>
    <col min="5426" max="5429" width="9.28515625" style="44" customWidth="1"/>
    <col min="5430" max="5457" width="9.28515625" style="44"/>
    <col min="5458" max="5458" width="64" style="44" customWidth="1"/>
    <col min="5459" max="5459" width="97.7109375" style="44" customWidth="1"/>
    <col min="5460" max="5653" width="9.28515625" style="44"/>
    <col min="5654" max="5654" width="1.28515625" style="44" customWidth="1"/>
    <col min="5655" max="5655" width="44.7109375" style="44" customWidth="1"/>
    <col min="5656" max="5656" width="47.28515625" style="44" customWidth="1"/>
    <col min="5657" max="5658" width="8.28515625" style="44" customWidth="1"/>
    <col min="5659" max="5659" width="5.42578125" style="44" customWidth="1"/>
    <col min="5660" max="5660" width="8.5703125" style="44" customWidth="1"/>
    <col min="5661" max="5661" width="13.7109375" style="44" customWidth="1"/>
    <col min="5662" max="5662" width="15.7109375" style="44" customWidth="1"/>
    <col min="5663" max="5663" width="14.7109375" style="44" customWidth="1"/>
    <col min="5664" max="5664" width="15" style="44" customWidth="1"/>
    <col min="5665" max="5666" width="14.28515625" style="44" customWidth="1"/>
    <col min="5667" max="5667" width="0" style="44" hidden="1" customWidth="1"/>
    <col min="5668" max="5668" width="18.7109375" style="44" customWidth="1"/>
    <col min="5669" max="5681" width="8" style="44" customWidth="1"/>
    <col min="5682" max="5685" width="9.28515625" style="44" customWidth="1"/>
    <col min="5686" max="5713" width="9.28515625" style="44"/>
    <col min="5714" max="5714" width="64" style="44" customWidth="1"/>
    <col min="5715" max="5715" width="97.7109375" style="44" customWidth="1"/>
    <col min="5716" max="5909" width="9.28515625" style="44"/>
    <col min="5910" max="5910" width="1.28515625" style="44" customWidth="1"/>
    <col min="5911" max="5911" width="44.7109375" style="44" customWidth="1"/>
    <col min="5912" max="5912" width="47.28515625" style="44" customWidth="1"/>
    <col min="5913" max="5914" width="8.28515625" style="44" customWidth="1"/>
    <col min="5915" max="5915" width="5.42578125" style="44" customWidth="1"/>
    <col min="5916" max="5916" width="8.5703125" style="44" customWidth="1"/>
    <col min="5917" max="5917" width="13.7109375" style="44" customWidth="1"/>
    <col min="5918" max="5918" width="15.7109375" style="44" customWidth="1"/>
    <col min="5919" max="5919" width="14.7109375" style="44" customWidth="1"/>
    <col min="5920" max="5920" width="15" style="44" customWidth="1"/>
    <col min="5921" max="5922" width="14.28515625" style="44" customWidth="1"/>
    <col min="5923" max="5923" width="0" style="44" hidden="1" customWidth="1"/>
    <col min="5924" max="5924" width="18.7109375" style="44" customWidth="1"/>
    <col min="5925" max="5937" width="8" style="44" customWidth="1"/>
    <col min="5938" max="5941" width="9.28515625" style="44" customWidth="1"/>
    <col min="5942" max="5969" width="9.28515625" style="44"/>
    <col min="5970" max="5970" width="64" style="44" customWidth="1"/>
    <col min="5971" max="5971" width="97.7109375" style="44" customWidth="1"/>
    <col min="5972" max="6165" width="9.28515625" style="44"/>
    <col min="6166" max="6166" width="1.28515625" style="44" customWidth="1"/>
    <col min="6167" max="6167" width="44.7109375" style="44" customWidth="1"/>
    <col min="6168" max="6168" width="47.28515625" style="44" customWidth="1"/>
    <col min="6169" max="6170" width="8.28515625" style="44" customWidth="1"/>
    <col min="6171" max="6171" width="5.42578125" style="44" customWidth="1"/>
    <col min="6172" max="6172" width="8.5703125" style="44" customWidth="1"/>
    <col min="6173" max="6173" width="13.7109375" style="44" customWidth="1"/>
    <col min="6174" max="6174" width="15.7109375" style="44" customWidth="1"/>
    <col min="6175" max="6175" width="14.7109375" style="44" customWidth="1"/>
    <col min="6176" max="6176" width="15" style="44" customWidth="1"/>
    <col min="6177" max="6178" width="14.28515625" style="44" customWidth="1"/>
    <col min="6179" max="6179" width="0" style="44" hidden="1" customWidth="1"/>
    <col min="6180" max="6180" width="18.7109375" style="44" customWidth="1"/>
    <col min="6181" max="6193" width="8" style="44" customWidth="1"/>
    <col min="6194" max="6197" width="9.28515625" style="44" customWidth="1"/>
    <col min="6198" max="6225" width="9.28515625" style="44"/>
    <col min="6226" max="6226" width="64" style="44" customWidth="1"/>
    <col min="6227" max="6227" width="97.7109375" style="44" customWidth="1"/>
    <col min="6228" max="6421" width="9.28515625" style="44"/>
    <col min="6422" max="6422" width="1.28515625" style="44" customWidth="1"/>
    <col min="6423" max="6423" width="44.7109375" style="44" customWidth="1"/>
    <col min="6424" max="6424" width="47.28515625" style="44" customWidth="1"/>
    <col min="6425" max="6426" width="8.28515625" style="44" customWidth="1"/>
    <col min="6427" max="6427" width="5.42578125" style="44" customWidth="1"/>
    <col min="6428" max="6428" width="8.5703125" style="44" customWidth="1"/>
    <col min="6429" max="6429" width="13.7109375" style="44" customWidth="1"/>
    <col min="6430" max="6430" width="15.7109375" style="44" customWidth="1"/>
    <col min="6431" max="6431" width="14.7109375" style="44" customWidth="1"/>
    <col min="6432" max="6432" width="15" style="44" customWidth="1"/>
    <col min="6433" max="6434" width="14.28515625" style="44" customWidth="1"/>
    <col min="6435" max="6435" width="0" style="44" hidden="1" customWidth="1"/>
    <col min="6436" max="6436" width="18.7109375" style="44" customWidth="1"/>
    <col min="6437" max="6449" width="8" style="44" customWidth="1"/>
    <col min="6450" max="6453" width="9.28515625" style="44" customWidth="1"/>
    <col min="6454" max="6481" width="9.28515625" style="44"/>
    <col min="6482" max="6482" width="64" style="44" customWidth="1"/>
    <col min="6483" max="6483" width="97.7109375" style="44" customWidth="1"/>
    <col min="6484" max="6677" width="9.28515625" style="44"/>
    <col min="6678" max="6678" width="1.28515625" style="44" customWidth="1"/>
    <col min="6679" max="6679" width="44.7109375" style="44" customWidth="1"/>
    <col min="6680" max="6680" width="47.28515625" style="44" customWidth="1"/>
    <col min="6681" max="6682" width="8.28515625" style="44" customWidth="1"/>
    <col min="6683" max="6683" width="5.42578125" style="44" customWidth="1"/>
    <col min="6684" max="6684" width="8.5703125" style="44" customWidth="1"/>
    <col min="6685" max="6685" width="13.7109375" style="44" customWidth="1"/>
    <col min="6686" max="6686" width="15.7109375" style="44" customWidth="1"/>
    <col min="6687" max="6687" width="14.7109375" style="44" customWidth="1"/>
    <col min="6688" max="6688" width="15" style="44" customWidth="1"/>
    <col min="6689" max="6690" width="14.28515625" style="44" customWidth="1"/>
    <col min="6691" max="6691" width="0" style="44" hidden="1" customWidth="1"/>
    <col min="6692" max="6692" width="18.7109375" style="44" customWidth="1"/>
    <col min="6693" max="6705" width="8" style="44" customWidth="1"/>
    <col min="6706" max="6709" width="9.28515625" style="44" customWidth="1"/>
    <col min="6710" max="6737" width="9.28515625" style="44"/>
    <col min="6738" max="6738" width="64" style="44" customWidth="1"/>
    <col min="6739" max="6739" width="97.7109375" style="44" customWidth="1"/>
    <col min="6740" max="6933" width="9.28515625" style="44"/>
    <col min="6934" max="6934" width="1.28515625" style="44" customWidth="1"/>
    <col min="6935" max="6935" width="44.7109375" style="44" customWidth="1"/>
    <col min="6936" max="6936" width="47.28515625" style="44" customWidth="1"/>
    <col min="6937" max="6938" width="8.28515625" style="44" customWidth="1"/>
    <col min="6939" max="6939" width="5.42578125" style="44" customWidth="1"/>
    <col min="6940" max="6940" width="8.5703125" style="44" customWidth="1"/>
    <col min="6941" max="6941" width="13.7109375" style="44" customWidth="1"/>
    <col min="6942" max="6942" width="15.7109375" style="44" customWidth="1"/>
    <col min="6943" max="6943" width="14.7109375" style="44" customWidth="1"/>
    <col min="6944" max="6944" width="15" style="44" customWidth="1"/>
    <col min="6945" max="6946" width="14.28515625" style="44" customWidth="1"/>
    <col min="6947" max="6947" width="0" style="44" hidden="1" customWidth="1"/>
    <col min="6948" max="6948" width="18.7109375" style="44" customWidth="1"/>
    <col min="6949" max="6961" width="8" style="44" customWidth="1"/>
    <col min="6962" max="6965" width="9.28515625" style="44" customWidth="1"/>
    <col min="6966" max="6993" width="9.28515625" style="44"/>
    <col min="6994" max="6994" width="64" style="44" customWidth="1"/>
    <col min="6995" max="6995" width="97.7109375" style="44" customWidth="1"/>
    <col min="6996" max="7189" width="9.28515625" style="44"/>
    <col min="7190" max="7190" width="1.28515625" style="44" customWidth="1"/>
    <col min="7191" max="7191" width="44.7109375" style="44" customWidth="1"/>
    <col min="7192" max="7192" width="47.28515625" style="44" customWidth="1"/>
    <col min="7193" max="7194" width="8.28515625" style="44" customWidth="1"/>
    <col min="7195" max="7195" width="5.42578125" style="44" customWidth="1"/>
    <col min="7196" max="7196" width="8.5703125" style="44" customWidth="1"/>
    <col min="7197" max="7197" width="13.7109375" style="44" customWidth="1"/>
    <col min="7198" max="7198" width="15.7109375" style="44" customWidth="1"/>
    <col min="7199" max="7199" width="14.7109375" style="44" customWidth="1"/>
    <col min="7200" max="7200" width="15" style="44" customWidth="1"/>
    <col min="7201" max="7202" width="14.28515625" style="44" customWidth="1"/>
    <col min="7203" max="7203" width="0" style="44" hidden="1" customWidth="1"/>
    <col min="7204" max="7204" width="18.7109375" style="44" customWidth="1"/>
    <col min="7205" max="7217" width="8" style="44" customWidth="1"/>
    <col min="7218" max="7221" width="9.28515625" style="44" customWidth="1"/>
    <col min="7222" max="7249" width="9.28515625" style="44"/>
    <col min="7250" max="7250" width="64" style="44" customWidth="1"/>
    <col min="7251" max="7251" width="97.7109375" style="44" customWidth="1"/>
    <col min="7252" max="7445" width="9.28515625" style="44"/>
    <col min="7446" max="7446" width="1.28515625" style="44" customWidth="1"/>
    <col min="7447" max="7447" width="44.7109375" style="44" customWidth="1"/>
    <col min="7448" max="7448" width="47.28515625" style="44" customWidth="1"/>
    <col min="7449" max="7450" width="8.28515625" style="44" customWidth="1"/>
    <col min="7451" max="7451" width="5.42578125" style="44" customWidth="1"/>
    <col min="7452" max="7452" width="8.5703125" style="44" customWidth="1"/>
    <col min="7453" max="7453" width="13.7109375" style="44" customWidth="1"/>
    <col min="7454" max="7454" width="15.7109375" style="44" customWidth="1"/>
    <col min="7455" max="7455" width="14.7109375" style="44" customWidth="1"/>
    <col min="7456" max="7456" width="15" style="44" customWidth="1"/>
    <col min="7457" max="7458" width="14.28515625" style="44" customWidth="1"/>
    <col min="7459" max="7459" width="0" style="44" hidden="1" customWidth="1"/>
    <col min="7460" max="7460" width="18.7109375" style="44" customWidth="1"/>
    <col min="7461" max="7473" width="8" style="44" customWidth="1"/>
    <col min="7474" max="7477" width="9.28515625" style="44" customWidth="1"/>
    <col min="7478" max="7505" width="9.28515625" style="44"/>
    <col min="7506" max="7506" width="64" style="44" customWidth="1"/>
    <col min="7507" max="7507" width="97.7109375" style="44" customWidth="1"/>
    <col min="7508" max="7701" width="9.28515625" style="44"/>
    <col min="7702" max="7702" width="1.28515625" style="44" customWidth="1"/>
    <col min="7703" max="7703" width="44.7109375" style="44" customWidth="1"/>
    <col min="7704" max="7704" width="47.28515625" style="44" customWidth="1"/>
    <col min="7705" max="7706" width="8.28515625" style="44" customWidth="1"/>
    <col min="7707" max="7707" width="5.42578125" style="44" customWidth="1"/>
    <col min="7708" max="7708" width="8.5703125" style="44" customWidth="1"/>
    <col min="7709" max="7709" width="13.7109375" style="44" customWidth="1"/>
    <col min="7710" max="7710" width="15.7109375" style="44" customWidth="1"/>
    <col min="7711" max="7711" width="14.7109375" style="44" customWidth="1"/>
    <col min="7712" max="7712" width="15" style="44" customWidth="1"/>
    <col min="7713" max="7714" width="14.28515625" style="44" customWidth="1"/>
    <col min="7715" max="7715" width="0" style="44" hidden="1" customWidth="1"/>
    <col min="7716" max="7716" width="18.7109375" style="44" customWidth="1"/>
    <col min="7717" max="7729" width="8" style="44" customWidth="1"/>
    <col min="7730" max="7733" width="9.28515625" style="44" customWidth="1"/>
    <col min="7734" max="7761" width="9.28515625" style="44"/>
    <col min="7762" max="7762" width="64" style="44" customWidth="1"/>
    <col min="7763" max="7763" width="97.7109375" style="44" customWidth="1"/>
    <col min="7764" max="7957" width="9.28515625" style="44"/>
    <col min="7958" max="7958" width="1.28515625" style="44" customWidth="1"/>
    <col min="7959" max="7959" width="44.7109375" style="44" customWidth="1"/>
    <col min="7960" max="7960" width="47.28515625" style="44" customWidth="1"/>
    <col min="7961" max="7962" width="8.28515625" style="44" customWidth="1"/>
    <col min="7963" max="7963" width="5.42578125" style="44" customWidth="1"/>
    <col min="7964" max="7964" width="8.5703125" style="44" customWidth="1"/>
    <col min="7965" max="7965" width="13.7109375" style="44" customWidth="1"/>
    <col min="7966" max="7966" width="15.7109375" style="44" customWidth="1"/>
    <col min="7967" max="7967" width="14.7109375" style="44" customWidth="1"/>
    <col min="7968" max="7968" width="15" style="44" customWidth="1"/>
    <col min="7969" max="7970" width="14.28515625" style="44" customWidth="1"/>
    <col min="7971" max="7971" width="0" style="44" hidden="1" customWidth="1"/>
    <col min="7972" max="7972" width="18.7109375" style="44" customWidth="1"/>
    <col min="7973" max="7985" width="8" style="44" customWidth="1"/>
    <col min="7986" max="7989" width="9.28515625" style="44" customWidth="1"/>
    <col min="7990" max="8017" width="9.28515625" style="44"/>
    <col min="8018" max="8018" width="64" style="44" customWidth="1"/>
    <col min="8019" max="8019" width="97.7109375" style="44" customWidth="1"/>
    <col min="8020" max="8213" width="9.28515625" style="44"/>
    <col min="8214" max="8214" width="1.28515625" style="44" customWidth="1"/>
    <col min="8215" max="8215" width="44.7109375" style="44" customWidth="1"/>
    <col min="8216" max="8216" width="47.28515625" style="44" customWidth="1"/>
    <col min="8217" max="8218" width="8.28515625" style="44" customWidth="1"/>
    <col min="8219" max="8219" width="5.42578125" style="44" customWidth="1"/>
    <col min="8220" max="8220" width="8.5703125" style="44" customWidth="1"/>
    <col min="8221" max="8221" width="13.7109375" style="44" customWidth="1"/>
    <col min="8222" max="8222" width="15.7109375" style="44" customWidth="1"/>
    <col min="8223" max="8223" width="14.7109375" style="44" customWidth="1"/>
    <col min="8224" max="8224" width="15" style="44" customWidth="1"/>
    <col min="8225" max="8226" width="14.28515625" style="44" customWidth="1"/>
    <col min="8227" max="8227" width="0" style="44" hidden="1" customWidth="1"/>
    <col min="8228" max="8228" width="18.7109375" style="44" customWidth="1"/>
    <col min="8229" max="8241" width="8" style="44" customWidth="1"/>
    <col min="8242" max="8245" width="9.28515625" style="44" customWidth="1"/>
    <col min="8246" max="8273" width="9.28515625" style="44"/>
    <col min="8274" max="8274" width="64" style="44" customWidth="1"/>
    <col min="8275" max="8275" width="97.7109375" style="44" customWidth="1"/>
    <col min="8276" max="8469" width="9.28515625" style="44"/>
    <col min="8470" max="8470" width="1.28515625" style="44" customWidth="1"/>
    <col min="8471" max="8471" width="44.7109375" style="44" customWidth="1"/>
    <col min="8472" max="8472" width="47.28515625" style="44" customWidth="1"/>
    <col min="8473" max="8474" width="8.28515625" style="44" customWidth="1"/>
    <col min="8475" max="8475" width="5.42578125" style="44" customWidth="1"/>
    <col min="8476" max="8476" width="8.5703125" style="44" customWidth="1"/>
    <col min="8477" max="8477" width="13.7109375" style="44" customWidth="1"/>
    <col min="8478" max="8478" width="15.7109375" style="44" customWidth="1"/>
    <col min="8479" max="8479" width="14.7109375" style="44" customWidth="1"/>
    <col min="8480" max="8480" width="15" style="44" customWidth="1"/>
    <col min="8481" max="8482" width="14.28515625" style="44" customWidth="1"/>
    <col min="8483" max="8483" width="0" style="44" hidden="1" customWidth="1"/>
    <col min="8484" max="8484" width="18.7109375" style="44" customWidth="1"/>
    <col min="8485" max="8497" width="8" style="44" customWidth="1"/>
    <col min="8498" max="8501" width="9.28515625" style="44" customWidth="1"/>
    <col min="8502" max="8529" width="9.28515625" style="44"/>
    <col min="8530" max="8530" width="64" style="44" customWidth="1"/>
    <col min="8531" max="8531" width="97.7109375" style="44" customWidth="1"/>
    <col min="8532" max="8725" width="9.28515625" style="44"/>
    <col min="8726" max="8726" width="1.28515625" style="44" customWidth="1"/>
    <col min="8727" max="8727" width="44.7109375" style="44" customWidth="1"/>
    <col min="8728" max="8728" width="47.28515625" style="44" customWidth="1"/>
    <col min="8729" max="8730" width="8.28515625" style="44" customWidth="1"/>
    <col min="8731" max="8731" width="5.42578125" style="44" customWidth="1"/>
    <col min="8732" max="8732" width="8.5703125" style="44" customWidth="1"/>
    <col min="8733" max="8733" width="13.7109375" style="44" customWidth="1"/>
    <col min="8734" max="8734" width="15.7109375" style="44" customWidth="1"/>
    <col min="8735" max="8735" width="14.7109375" style="44" customWidth="1"/>
    <col min="8736" max="8736" width="15" style="44" customWidth="1"/>
    <col min="8737" max="8738" width="14.28515625" style="44" customWidth="1"/>
    <col min="8739" max="8739" width="0" style="44" hidden="1" customWidth="1"/>
    <col min="8740" max="8740" width="18.7109375" style="44" customWidth="1"/>
    <col min="8741" max="8753" width="8" style="44" customWidth="1"/>
    <col min="8754" max="8757" width="9.28515625" style="44" customWidth="1"/>
    <col min="8758" max="8785" width="9.28515625" style="44"/>
    <col min="8786" max="8786" width="64" style="44" customWidth="1"/>
    <col min="8787" max="8787" width="97.7109375" style="44" customWidth="1"/>
    <col min="8788" max="8981" width="9.28515625" style="44"/>
    <col min="8982" max="8982" width="1.28515625" style="44" customWidth="1"/>
    <col min="8983" max="8983" width="44.7109375" style="44" customWidth="1"/>
    <col min="8984" max="8984" width="47.28515625" style="44" customWidth="1"/>
    <col min="8985" max="8986" width="8.28515625" style="44" customWidth="1"/>
    <col min="8987" max="8987" width="5.42578125" style="44" customWidth="1"/>
    <col min="8988" max="8988" width="8.5703125" style="44" customWidth="1"/>
    <col min="8989" max="8989" width="13.7109375" style="44" customWidth="1"/>
    <col min="8990" max="8990" width="15.7109375" style="44" customWidth="1"/>
    <col min="8991" max="8991" width="14.7109375" style="44" customWidth="1"/>
    <col min="8992" max="8992" width="15" style="44" customWidth="1"/>
    <col min="8993" max="8994" width="14.28515625" style="44" customWidth="1"/>
    <col min="8995" max="8995" width="0" style="44" hidden="1" customWidth="1"/>
    <col min="8996" max="8996" width="18.7109375" style="44" customWidth="1"/>
    <col min="8997" max="9009" width="8" style="44" customWidth="1"/>
    <col min="9010" max="9013" width="9.28515625" style="44" customWidth="1"/>
    <col min="9014" max="9041" width="9.28515625" style="44"/>
    <col min="9042" max="9042" width="64" style="44" customWidth="1"/>
    <col min="9043" max="9043" width="97.7109375" style="44" customWidth="1"/>
    <col min="9044" max="9237" width="9.28515625" style="44"/>
    <col min="9238" max="9238" width="1.28515625" style="44" customWidth="1"/>
    <col min="9239" max="9239" width="44.7109375" style="44" customWidth="1"/>
    <col min="9240" max="9240" width="47.28515625" style="44" customWidth="1"/>
    <col min="9241" max="9242" width="8.28515625" style="44" customWidth="1"/>
    <col min="9243" max="9243" width="5.42578125" style="44" customWidth="1"/>
    <col min="9244" max="9244" width="8.5703125" style="44" customWidth="1"/>
    <col min="9245" max="9245" width="13.7109375" style="44" customWidth="1"/>
    <col min="9246" max="9246" width="15.7109375" style="44" customWidth="1"/>
    <col min="9247" max="9247" width="14.7109375" style="44" customWidth="1"/>
    <col min="9248" max="9248" width="15" style="44" customWidth="1"/>
    <col min="9249" max="9250" width="14.28515625" style="44" customWidth="1"/>
    <col min="9251" max="9251" width="0" style="44" hidden="1" customWidth="1"/>
    <col min="9252" max="9252" width="18.7109375" style="44" customWidth="1"/>
    <col min="9253" max="9265" width="8" style="44" customWidth="1"/>
    <col min="9266" max="9269" width="9.28515625" style="44" customWidth="1"/>
    <col min="9270" max="9297" width="9.28515625" style="44"/>
    <col min="9298" max="9298" width="64" style="44" customWidth="1"/>
    <col min="9299" max="9299" width="97.7109375" style="44" customWidth="1"/>
    <col min="9300" max="9493" width="9.28515625" style="44"/>
    <col min="9494" max="9494" width="1.28515625" style="44" customWidth="1"/>
    <col min="9495" max="9495" width="44.7109375" style="44" customWidth="1"/>
    <col min="9496" max="9496" width="47.28515625" style="44" customWidth="1"/>
    <col min="9497" max="9498" width="8.28515625" style="44" customWidth="1"/>
    <col min="9499" max="9499" width="5.42578125" style="44" customWidth="1"/>
    <col min="9500" max="9500" width="8.5703125" style="44" customWidth="1"/>
    <col min="9501" max="9501" width="13.7109375" style="44" customWidth="1"/>
    <col min="9502" max="9502" width="15.7109375" style="44" customWidth="1"/>
    <col min="9503" max="9503" width="14.7109375" style="44" customWidth="1"/>
    <col min="9504" max="9504" width="15" style="44" customWidth="1"/>
    <col min="9505" max="9506" width="14.28515625" style="44" customWidth="1"/>
    <col min="9507" max="9507" width="0" style="44" hidden="1" customWidth="1"/>
    <col min="9508" max="9508" width="18.7109375" style="44" customWidth="1"/>
    <col min="9509" max="9521" width="8" style="44" customWidth="1"/>
    <col min="9522" max="9525" width="9.28515625" style="44" customWidth="1"/>
    <col min="9526" max="9553" width="9.28515625" style="44"/>
    <col min="9554" max="9554" width="64" style="44" customWidth="1"/>
    <col min="9555" max="9555" width="97.7109375" style="44" customWidth="1"/>
    <col min="9556" max="9749" width="9.28515625" style="44"/>
    <col min="9750" max="9750" width="1.28515625" style="44" customWidth="1"/>
    <col min="9751" max="9751" width="44.7109375" style="44" customWidth="1"/>
    <col min="9752" max="9752" width="47.28515625" style="44" customWidth="1"/>
    <col min="9753" max="9754" width="8.28515625" style="44" customWidth="1"/>
    <col min="9755" max="9755" width="5.42578125" style="44" customWidth="1"/>
    <col min="9756" max="9756" width="8.5703125" style="44" customWidth="1"/>
    <col min="9757" max="9757" width="13.7109375" style="44" customWidth="1"/>
    <col min="9758" max="9758" width="15.7109375" style="44" customWidth="1"/>
    <col min="9759" max="9759" width="14.7109375" style="44" customWidth="1"/>
    <col min="9760" max="9760" width="15" style="44" customWidth="1"/>
    <col min="9761" max="9762" width="14.28515625" style="44" customWidth="1"/>
    <col min="9763" max="9763" width="0" style="44" hidden="1" customWidth="1"/>
    <col min="9764" max="9764" width="18.7109375" style="44" customWidth="1"/>
    <col min="9765" max="9777" width="8" style="44" customWidth="1"/>
    <col min="9778" max="9781" width="9.28515625" style="44" customWidth="1"/>
    <col min="9782" max="9809" width="9.28515625" style="44"/>
    <col min="9810" max="9810" width="64" style="44" customWidth="1"/>
    <col min="9811" max="9811" width="97.7109375" style="44" customWidth="1"/>
    <col min="9812" max="10005" width="9.28515625" style="44"/>
    <col min="10006" max="10006" width="1.28515625" style="44" customWidth="1"/>
    <col min="10007" max="10007" width="44.7109375" style="44" customWidth="1"/>
    <col min="10008" max="10008" width="47.28515625" style="44" customWidth="1"/>
    <col min="10009" max="10010" width="8.28515625" style="44" customWidth="1"/>
    <col min="10011" max="10011" width="5.42578125" style="44" customWidth="1"/>
    <col min="10012" max="10012" width="8.5703125" style="44" customWidth="1"/>
    <col min="10013" max="10013" width="13.7109375" style="44" customWidth="1"/>
    <col min="10014" max="10014" width="15.7109375" style="44" customWidth="1"/>
    <col min="10015" max="10015" width="14.7109375" style="44" customWidth="1"/>
    <col min="10016" max="10016" width="15" style="44" customWidth="1"/>
    <col min="10017" max="10018" width="14.28515625" style="44" customWidth="1"/>
    <col min="10019" max="10019" width="0" style="44" hidden="1" customWidth="1"/>
    <col min="10020" max="10020" width="18.7109375" style="44" customWidth="1"/>
    <col min="10021" max="10033" width="8" style="44" customWidth="1"/>
    <col min="10034" max="10037" width="9.28515625" style="44" customWidth="1"/>
    <col min="10038" max="10065" width="9.28515625" style="44"/>
    <col min="10066" max="10066" width="64" style="44" customWidth="1"/>
    <col min="10067" max="10067" width="97.7109375" style="44" customWidth="1"/>
    <col min="10068" max="10261" width="9.28515625" style="44"/>
    <col min="10262" max="10262" width="1.28515625" style="44" customWidth="1"/>
    <col min="10263" max="10263" width="44.7109375" style="44" customWidth="1"/>
    <col min="10264" max="10264" width="47.28515625" style="44" customWidth="1"/>
    <col min="10265" max="10266" width="8.28515625" style="44" customWidth="1"/>
    <col min="10267" max="10267" width="5.42578125" style="44" customWidth="1"/>
    <col min="10268" max="10268" width="8.5703125" style="44" customWidth="1"/>
    <col min="10269" max="10269" width="13.7109375" style="44" customWidth="1"/>
    <col min="10270" max="10270" width="15.7109375" style="44" customWidth="1"/>
    <col min="10271" max="10271" width="14.7109375" style="44" customWidth="1"/>
    <col min="10272" max="10272" width="15" style="44" customWidth="1"/>
    <col min="10273" max="10274" width="14.28515625" style="44" customWidth="1"/>
    <col min="10275" max="10275" width="0" style="44" hidden="1" customWidth="1"/>
    <col min="10276" max="10276" width="18.7109375" style="44" customWidth="1"/>
    <col min="10277" max="10289" width="8" style="44" customWidth="1"/>
    <col min="10290" max="10293" width="9.28515625" style="44" customWidth="1"/>
    <col min="10294" max="10321" width="9.28515625" style="44"/>
    <col min="10322" max="10322" width="64" style="44" customWidth="1"/>
    <col min="10323" max="10323" width="97.7109375" style="44" customWidth="1"/>
    <col min="10324" max="10517" width="9.28515625" style="44"/>
    <col min="10518" max="10518" width="1.28515625" style="44" customWidth="1"/>
    <col min="10519" max="10519" width="44.7109375" style="44" customWidth="1"/>
    <col min="10520" max="10520" width="47.28515625" style="44" customWidth="1"/>
    <col min="10521" max="10522" width="8.28515625" style="44" customWidth="1"/>
    <col min="10523" max="10523" width="5.42578125" style="44" customWidth="1"/>
    <col min="10524" max="10524" width="8.5703125" style="44" customWidth="1"/>
    <col min="10525" max="10525" width="13.7109375" style="44" customWidth="1"/>
    <col min="10526" max="10526" width="15.7109375" style="44" customWidth="1"/>
    <col min="10527" max="10527" width="14.7109375" style="44" customWidth="1"/>
    <col min="10528" max="10528" width="15" style="44" customWidth="1"/>
    <col min="10529" max="10530" width="14.28515625" style="44" customWidth="1"/>
    <col min="10531" max="10531" width="0" style="44" hidden="1" customWidth="1"/>
    <col min="10532" max="10532" width="18.7109375" style="44" customWidth="1"/>
    <col min="10533" max="10545" width="8" style="44" customWidth="1"/>
    <col min="10546" max="10549" width="9.28515625" style="44" customWidth="1"/>
    <col min="10550" max="10577" width="9.28515625" style="44"/>
    <col min="10578" max="10578" width="64" style="44" customWidth="1"/>
    <col min="10579" max="10579" width="97.7109375" style="44" customWidth="1"/>
    <col min="10580" max="10773" width="9.28515625" style="44"/>
    <col min="10774" max="10774" width="1.28515625" style="44" customWidth="1"/>
    <col min="10775" max="10775" width="44.7109375" style="44" customWidth="1"/>
    <col min="10776" max="10776" width="47.28515625" style="44" customWidth="1"/>
    <col min="10777" max="10778" width="8.28515625" style="44" customWidth="1"/>
    <col min="10779" max="10779" width="5.42578125" style="44" customWidth="1"/>
    <col min="10780" max="10780" width="8.5703125" style="44" customWidth="1"/>
    <col min="10781" max="10781" width="13.7109375" style="44" customWidth="1"/>
    <col min="10782" max="10782" width="15.7109375" style="44" customWidth="1"/>
    <col min="10783" max="10783" width="14.7109375" style="44" customWidth="1"/>
    <col min="10784" max="10784" width="15" style="44" customWidth="1"/>
    <col min="10785" max="10786" width="14.28515625" style="44" customWidth="1"/>
    <col min="10787" max="10787" width="0" style="44" hidden="1" customWidth="1"/>
    <col min="10788" max="10788" width="18.7109375" style="44" customWidth="1"/>
    <col min="10789" max="10801" width="8" style="44" customWidth="1"/>
    <col min="10802" max="10805" width="9.28515625" style="44" customWidth="1"/>
    <col min="10806" max="10833" width="9.28515625" style="44"/>
    <col min="10834" max="10834" width="64" style="44" customWidth="1"/>
    <col min="10835" max="10835" width="97.7109375" style="44" customWidth="1"/>
    <col min="10836" max="11029" width="9.28515625" style="44"/>
    <col min="11030" max="11030" width="1.28515625" style="44" customWidth="1"/>
    <col min="11031" max="11031" width="44.7109375" style="44" customWidth="1"/>
    <col min="11032" max="11032" width="47.28515625" style="44" customWidth="1"/>
    <col min="11033" max="11034" width="8.28515625" style="44" customWidth="1"/>
    <col min="11035" max="11035" width="5.42578125" style="44" customWidth="1"/>
    <col min="11036" max="11036" width="8.5703125" style="44" customWidth="1"/>
    <col min="11037" max="11037" width="13.7109375" style="44" customWidth="1"/>
    <col min="11038" max="11038" width="15.7109375" style="44" customWidth="1"/>
    <col min="11039" max="11039" width="14.7109375" style="44" customWidth="1"/>
    <col min="11040" max="11040" width="15" style="44" customWidth="1"/>
    <col min="11041" max="11042" width="14.28515625" style="44" customWidth="1"/>
    <col min="11043" max="11043" width="0" style="44" hidden="1" customWidth="1"/>
    <col min="11044" max="11044" width="18.7109375" style="44" customWidth="1"/>
    <col min="11045" max="11057" width="8" style="44" customWidth="1"/>
    <col min="11058" max="11061" width="9.28515625" style="44" customWidth="1"/>
    <col min="11062" max="11089" width="9.28515625" style="44"/>
    <col min="11090" max="11090" width="64" style="44" customWidth="1"/>
    <col min="11091" max="11091" width="97.7109375" style="44" customWidth="1"/>
    <col min="11092" max="11285" width="9.28515625" style="44"/>
    <col min="11286" max="11286" width="1.28515625" style="44" customWidth="1"/>
    <col min="11287" max="11287" width="44.7109375" style="44" customWidth="1"/>
    <col min="11288" max="11288" width="47.28515625" style="44" customWidth="1"/>
    <col min="11289" max="11290" width="8.28515625" style="44" customWidth="1"/>
    <col min="11291" max="11291" width="5.42578125" style="44" customWidth="1"/>
    <col min="11292" max="11292" width="8.5703125" style="44" customWidth="1"/>
    <col min="11293" max="11293" width="13.7109375" style="44" customWidth="1"/>
    <col min="11294" max="11294" width="15.7109375" style="44" customWidth="1"/>
    <col min="11295" max="11295" width="14.7109375" style="44" customWidth="1"/>
    <col min="11296" max="11296" width="15" style="44" customWidth="1"/>
    <col min="11297" max="11298" width="14.28515625" style="44" customWidth="1"/>
    <col min="11299" max="11299" width="0" style="44" hidden="1" customWidth="1"/>
    <col min="11300" max="11300" width="18.7109375" style="44" customWidth="1"/>
    <col min="11301" max="11313" width="8" style="44" customWidth="1"/>
    <col min="11314" max="11317" width="9.28515625" style="44" customWidth="1"/>
    <col min="11318" max="11345" width="9.28515625" style="44"/>
    <col min="11346" max="11346" width="64" style="44" customWidth="1"/>
    <col min="11347" max="11347" width="97.7109375" style="44" customWidth="1"/>
    <col min="11348" max="11541" width="9.28515625" style="44"/>
    <col min="11542" max="11542" width="1.28515625" style="44" customWidth="1"/>
    <col min="11543" max="11543" width="44.7109375" style="44" customWidth="1"/>
    <col min="11544" max="11544" width="47.28515625" style="44" customWidth="1"/>
    <col min="11545" max="11546" width="8.28515625" style="44" customWidth="1"/>
    <col min="11547" max="11547" width="5.42578125" style="44" customWidth="1"/>
    <col min="11548" max="11548" width="8.5703125" style="44" customWidth="1"/>
    <col min="11549" max="11549" width="13.7109375" style="44" customWidth="1"/>
    <col min="11550" max="11550" width="15.7109375" style="44" customWidth="1"/>
    <col min="11551" max="11551" width="14.7109375" style="44" customWidth="1"/>
    <col min="11552" max="11552" width="15" style="44" customWidth="1"/>
    <col min="11553" max="11554" width="14.28515625" style="44" customWidth="1"/>
    <col min="11555" max="11555" width="0" style="44" hidden="1" customWidth="1"/>
    <col min="11556" max="11556" width="18.7109375" style="44" customWidth="1"/>
    <col min="11557" max="11569" width="8" style="44" customWidth="1"/>
    <col min="11570" max="11573" width="9.28515625" style="44" customWidth="1"/>
    <col min="11574" max="11601" width="9.28515625" style="44"/>
    <col min="11602" max="11602" width="64" style="44" customWidth="1"/>
    <col min="11603" max="11603" width="97.7109375" style="44" customWidth="1"/>
    <col min="11604" max="11797" width="9.28515625" style="44"/>
    <col min="11798" max="11798" width="1.28515625" style="44" customWidth="1"/>
    <col min="11799" max="11799" width="44.7109375" style="44" customWidth="1"/>
    <col min="11800" max="11800" width="47.28515625" style="44" customWidth="1"/>
    <col min="11801" max="11802" width="8.28515625" style="44" customWidth="1"/>
    <col min="11803" max="11803" width="5.42578125" style="44" customWidth="1"/>
    <col min="11804" max="11804" width="8.5703125" style="44" customWidth="1"/>
    <col min="11805" max="11805" width="13.7109375" style="44" customWidth="1"/>
    <col min="11806" max="11806" width="15.7109375" style="44" customWidth="1"/>
    <col min="11807" max="11807" width="14.7109375" style="44" customWidth="1"/>
    <col min="11808" max="11808" width="15" style="44" customWidth="1"/>
    <col min="11809" max="11810" width="14.28515625" style="44" customWidth="1"/>
    <col min="11811" max="11811" width="0" style="44" hidden="1" customWidth="1"/>
    <col min="11812" max="11812" width="18.7109375" style="44" customWidth="1"/>
    <col min="11813" max="11825" width="8" style="44" customWidth="1"/>
    <col min="11826" max="11829" width="9.28515625" style="44" customWidth="1"/>
    <col min="11830" max="11857" width="9.28515625" style="44"/>
    <col min="11858" max="11858" width="64" style="44" customWidth="1"/>
    <col min="11859" max="11859" width="97.7109375" style="44" customWidth="1"/>
    <col min="11860" max="12053" width="9.28515625" style="44"/>
    <col min="12054" max="12054" width="1.28515625" style="44" customWidth="1"/>
    <col min="12055" max="12055" width="44.7109375" style="44" customWidth="1"/>
    <col min="12056" max="12056" width="47.28515625" style="44" customWidth="1"/>
    <col min="12057" max="12058" width="8.28515625" style="44" customWidth="1"/>
    <col min="12059" max="12059" width="5.42578125" style="44" customWidth="1"/>
    <col min="12060" max="12060" width="8.5703125" style="44" customWidth="1"/>
    <col min="12061" max="12061" width="13.7109375" style="44" customWidth="1"/>
    <col min="12062" max="12062" width="15.7109375" style="44" customWidth="1"/>
    <col min="12063" max="12063" width="14.7109375" style="44" customWidth="1"/>
    <col min="12064" max="12064" width="15" style="44" customWidth="1"/>
    <col min="12065" max="12066" width="14.28515625" style="44" customWidth="1"/>
    <col min="12067" max="12067" width="0" style="44" hidden="1" customWidth="1"/>
    <col min="12068" max="12068" width="18.7109375" style="44" customWidth="1"/>
    <col min="12069" max="12081" width="8" style="44" customWidth="1"/>
    <col min="12082" max="12085" width="9.28515625" style="44" customWidth="1"/>
    <col min="12086" max="12113" width="9.28515625" style="44"/>
    <col min="12114" max="12114" width="64" style="44" customWidth="1"/>
    <col min="12115" max="12115" width="97.7109375" style="44" customWidth="1"/>
    <col min="12116" max="12309" width="9.28515625" style="44"/>
    <col min="12310" max="12310" width="1.28515625" style="44" customWidth="1"/>
    <col min="12311" max="12311" width="44.7109375" style="44" customWidth="1"/>
    <col min="12312" max="12312" width="47.28515625" style="44" customWidth="1"/>
    <col min="12313" max="12314" width="8.28515625" style="44" customWidth="1"/>
    <col min="12315" max="12315" width="5.42578125" style="44" customWidth="1"/>
    <col min="12316" max="12316" width="8.5703125" style="44" customWidth="1"/>
    <col min="12317" max="12317" width="13.7109375" style="44" customWidth="1"/>
    <col min="12318" max="12318" width="15.7109375" style="44" customWidth="1"/>
    <col min="12319" max="12319" width="14.7109375" style="44" customWidth="1"/>
    <col min="12320" max="12320" width="15" style="44" customWidth="1"/>
    <col min="12321" max="12322" width="14.28515625" style="44" customWidth="1"/>
    <col min="12323" max="12323" width="0" style="44" hidden="1" customWidth="1"/>
    <col min="12324" max="12324" width="18.7109375" style="44" customWidth="1"/>
    <col min="12325" max="12337" width="8" style="44" customWidth="1"/>
    <col min="12338" max="12341" width="9.28515625" style="44" customWidth="1"/>
    <col min="12342" max="12369" width="9.28515625" style="44"/>
    <col min="12370" max="12370" width="64" style="44" customWidth="1"/>
    <col min="12371" max="12371" width="97.7109375" style="44" customWidth="1"/>
    <col min="12372" max="12565" width="9.28515625" style="44"/>
    <col min="12566" max="12566" width="1.28515625" style="44" customWidth="1"/>
    <col min="12567" max="12567" width="44.7109375" style="44" customWidth="1"/>
    <col min="12568" max="12568" width="47.28515625" style="44" customWidth="1"/>
    <col min="12569" max="12570" width="8.28515625" style="44" customWidth="1"/>
    <col min="12571" max="12571" width="5.42578125" style="44" customWidth="1"/>
    <col min="12572" max="12572" width="8.5703125" style="44" customWidth="1"/>
    <col min="12573" max="12573" width="13.7109375" style="44" customWidth="1"/>
    <col min="12574" max="12574" width="15.7109375" style="44" customWidth="1"/>
    <col min="12575" max="12575" width="14.7109375" style="44" customWidth="1"/>
    <col min="12576" max="12576" width="15" style="44" customWidth="1"/>
    <col min="12577" max="12578" width="14.28515625" style="44" customWidth="1"/>
    <col min="12579" max="12579" width="0" style="44" hidden="1" customWidth="1"/>
    <col min="12580" max="12580" width="18.7109375" style="44" customWidth="1"/>
    <col min="12581" max="12593" width="8" style="44" customWidth="1"/>
    <col min="12594" max="12597" width="9.28515625" style="44" customWidth="1"/>
    <col min="12598" max="12625" width="9.28515625" style="44"/>
    <col min="12626" max="12626" width="64" style="44" customWidth="1"/>
    <col min="12627" max="12627" width="97.7109375" style="44" customWidth="1"/>
    <col min="12628" max="12821" width="9.28515625" style="44"/>
    <col min="12822" max="12822" width="1.28515625" style="44" customWidth="1"/>
    <col min="12823" max="12823" width="44.7109375" style="44" customWidth="1"/>
    <col min="12824" max="12824" width="47.28515625" style="44" customWidth="1"/>
    <col min="12825" max="12826" width="8.28515625" style="44" customWidth="1"/>
    <col min="12827" max="12827" width="5.42578125" style="44" customWidth="1"/>
    <col min="12828" max="12828" width="8.5703125" style="44" customWidth="1"/>
    <col min="12829" max="12829" width="13.7109375" style="44" customWidth="1"/>
    <col min="12830" max="12830" width="15.7109375" style="44" customWidth="1"/>
    <col min="12831" max="12831" width="14.7109375" style="44" customWidth="1"/>
    <col min="12832" max="12832" width="15" style="44" customWidth="1"/>
    <col min="12833" max="12834" width="14.28515625" style="44" customWidth="1"/>
    <col min="12835" max="12835" width="0" style="44" hidden="1" customWidth="1"/>
    <col min="12836" max="12836" width="18.7109375" style="44" customWidth="1"/>
    <col min="12837" max="12849" width="8" style="44" customWidth="1"/>
    <col min="12850" max="12853" width="9.28515625" style="44" customWidth="1"/>
    <col min="12854" max="12881" width="9.28515625" style="44"/>
    <col min="12882" max="12882" width="64" style="44" customWidth="1"/>
    <col min="12883" max="12883" width="97.7109375" style="44" customWidth="1"/>
    <col min="12884" max="13077" width="9.28515625" style="44"/>
    <col min="13078" max="13078" width="1.28515625" style="44" customWidth="1"/>
    <col min="13079" max="13079" width="44.7109375" style="44" customWidth="1"/>
    <col min="13080" max="13080" width="47.28515625" style="44" customWidth="1"/>
    <col min="13081" max="13082" width="8.28515625" style="44" customWidth="1"/>
    <col min="13083" max="13083" width="5.42578125" style="44" customWidth="1"/>
    <col min="13084" max="13084" width="8.5703125" style="44" customWidth="1"/>
    <col min="13085" max="13085" width="13.7109375" style="44" customWidth="1"/>
    <col min="13086" max="13086" width="15.7109375" style="44" customWidth="1"/>
    <col min="13087" max="13087" width="14.7109375" style="44" customWidth="1"/>
    <col min="13088" max="13088" width="15" style="44" customWidth="1"/>
    <col min="13089" max="13090" width="14.28515625" style="44" customWidth="1"/>
    <col min="13091" max="13091" width="0" style="44" hidden="1" customWidth="1"/>
    <col min="13092" max="13092" width="18.7109375" style="44" customWidth="1"/>
    <col min="13093" max="13105" width="8" style="44" customWidth="1"/>
    <col min="13106" max="13109" width="9.28515625" style="44" customWidth="1"/>
    <col min="13110" max="13137" width="9.28515625" style="44"/>
    <col min="13138" max="13138" width="64" style="44" customWidth="1"/>
    <col min="13139" max="13139" width="97.7109375" style="44" customWidth="1"/>
    <col min="13140" max="13333" width="9.28515625" style="44"/>
    <col min="13334" max="13334" width="1.28515625" style="44" customWidth="1"/>
    <col min="13335" max="13335" width="44.7109375" style="44" customWidth="1"/>
    <col min="13336" max="13336" width="47.28515625" style="44" customWidth="1"/>
    <col min="13337" max="13338" width="8.28515625" style="44" customWidth="1"/>
    <col min="13339" max="13339" width="5.42578125" style="44" customWidth="1"/>
    <col min="13340" max="13340" width="8.5703125" style="44" customWidth="1"/>
    <col min="13341" max="13341" width="13.7109375" style="44" customWidth="1"/>
    <col min="13342" max="13342" width="15.7109375" style="44" customWidth="1"/>
    <col min="13343" max="13343" width="14.7109375" style="44" customWidth="1"/>
    <col min="13344" max="13344" width="15" style="44" customWidth="1"/>
    <col min="13345" max="13346" width="14.28515625" style="44" customWidth="1"/>
    <col min="13347" max="13347" width="0" style="44" hidden="1" customWidth="1"/>
    <col min="13348" max="13348" width="18.7109375" style="44" customWidth="1"/>
    <col min="13349" max="13361" width="8" style="44" customWidth="1"/>
    <col min="13362" max="13365" width="9.28515625" style="44" customWidth="1"/>
    <col min="13366" max="13393" width="9.28515625" style="44"/>
    <col min="13394" max="13394" width="64" style="44" customWidth="1"/>
    <col min="13395" max="13395" width="97.7109375" style="44" customWidth="1"/>
    <col min="13396" max="13589" width="9.28515625" style="44"/>
    <col min="13590" max="13590" width="1.28515625" style="44" customWidth="1"/>
    <col min="13591" max="13591" width="44.7109375" style="44" customWidth="1"/>
    <col min="13592" max="13592" width="47.28515625" style="44" customWidth="1"/>
    <col min="13593" max="13594" width="8.28515625" style="44" customWidth="1"/>
    <col min="13595" max="13595" width="5.42578125" style="44" customWidth="1"/>
    <col min="13596" max="13596" width="8.5703125" style="44" customWidth="1"/>
    <col min="13597" max="13597" width="13.7109375" style="44" customWidth="1"/>
    <col min="13598" max="13598" width="15.7109375" style="44" customWidth="1"/>
    <col min="13599" max="13599" width="14.7109375" style="44" customWidth="1"/>
    <col min="13600" max="13600" width="15" style="44" customWidth="1"/>
    <col min="13601" max="13602" width="14.28515625" style="44" customWidth="1"/>
    <col min="13603" max="13603" width="0" style="44" hidden="1" customWidth="1"/>
    <col min="13604" max="13604" width="18.7109375" style="44" customWidth="1"/>
    <col min="13605" max="13617" width="8" style="44" customWidth="1"/>
    <col min="13618" max="13621" width="9.28515625" style="44" customWidth="1"/>
    <col min="13622" max="13649" width="9.28515625" style="44"/>
    <col min="13650" max="13650" width="64" style="44" customWidth="1"/>
    <col min="13651" max="13651" width="97.7109375" style="44" customWidth="1"/>
    <col min="13652" max="13845" width="9.28515625" style="44"/>
    <col min="13846" max="13846" width="1.28515625" style="44" customWidth="1"/>
    <col min="13847" max="13847" width="44.7109375" style="44" customWidth="1"/>
    <col min="13848" max="13848" width="47.28515625" style="44" customWidth="1"/>
    <col min="13849" max="13850" width="8.28515625" style="44" customWidth="1"/>
    <col min="13851" max="13851" width="5.42578125" style="44" customWidth="1"/>
    <col min="13852" max="13852" width="8.5703125" style="44" customWidth="1"/>
    <col min="13853" max="13853" width="13.7109375" style="44" customWidth="1"/>
    <col min="13854" max="13854" width="15.7109375" style="44" customWidth="1"/>
    <col min="13855" max="13855" width="14.7109375" style="44" customWidth="1"/>
    <col min="13856" max="13856" width="15" style="44" customWidth="1"/>
    <col min="13857" max="13858" width="14.28515625" style="44" customWidth="1"/>
    <col min="13859" max="13859" width="0" style="44" hidden="1" customWidth="1"/>
    <col min="13860" max="13860" width="18.7109375" style="44" customWidth="1"/>
    <col min="13861" max="13873" width="8" style="44" customWidth="1"/>
    <col min="13874" max="13877" width="9.28515625" style="44" customWidth="1"/>
    <col min="13878" max="13905" width="9.28515625" style="44"/>
    <col min="13906" max="13906" width="64" style="44" customWidth="1"/>
    <col min="13907" max="13907" width="97.7109375" style="44" customWidth="1"/>
    <col min="13908" max="14101" width="9.28515625" style="44"/>
    <col min="14102" max="14102" width="1.28515625" style="44" customWidth="1"/>
    <col min="14103" max="14103" width="44.7109375" style="44" customWidth="1"/>
    <col min="14104" max="14104" width="47.28515625" style="44" customWidth="1"/>
    <col min="14105" max="14106" width="8.28515625" style="44" customWidth="1"/>
    <col min="14107" max="14107" width="5.42578125" style="44" customWidth="1"/>
    <col min="14108" max="14108" width="8.5703125" style="44" customWidth="1"/>
    <col min="14109" max="14109" width="13.7109375" style="44" customWidth="1"/>
    <col min="14110" max="14110" width="15.7109375" style="44" customWidth="1"/>
    <col min="14111" max="14111" width="14.7109375" style="44" customWidth="1"/>
    <col min="14112" max="14112" width="15" style="44" customWidth="1"/>
    <col min="14113" max="14114" width="14.28515625" style="44" customWidth="1"/>
    <col min="14115" max="14115" width="0" style="44" hidden="1" customWidth="1"/>
    <col min="14116" max="14116" width="18.7109375" style="44" customWidth="1"/>
    <col min="14117" max="14129" width="8" style="44" customWidth="1"/>
    <col min="14130" max="14133" width="9.28515625" style="44" customWidth="1"/>
    <col min="14134" max="14161" width="9.28515625" style="44"/>
    <col min="14162" max="14162" width="64" style="44" customWidth="1"/>
    <col min="14163" max="14163" width="97.7109375" style="44" customWidth="1"/>
    <col min="14164" max="14357" width="9.28515625" style="44"/>
    <col min="14358" max="14358" width="1.28515625" style="44" customWidth="1"/>
    <col min="14359" max="14359" width="44.7109375" style="44" customWidth="1"/>
    <col min="14360" max="14360" width="47.28515625" style="44" customWidth="1"/>
    <col min="14361" max="14362" width="8.28515625" style="44" customWidth="1"/>
    <col min="14363" max="14363" width="5.42578125" style="44" customWidth="1"/>
    <col min="14364" max="14364" width="8.5703125" style="44" customWidth="1"/>
    <col min="14365" max="14365" width="13.7109375" style="44" customWidth="1"/>
    <col min="14366" max="14366" width="15.7109375" style="44" customWidth="1"/>
    <col min="14367" max="14367" width="14.7109375" style="44" customWidth="1"/>
    <col min="14368" max="14368" width="15" style="44" customWidth="1"/>
    <col min="14369" max="14370" width="14.28515625" style="44" customWidth="1"/>
    <col min="14371" max="14371" width="0" style="44" hidden="1" customWidth="1"/>
    <col min="14372" max="14372" width="18.7109375" style="44" customWidth="1"/>
    <col min="14373" max="14385" width="8" style="44" customWidth="1"/>
    <col min="14386" max="14389" width="9.28515625" style="44" customWidth="1"/>
    <col min="14390" max="14417" width="9.28515625" style="44"/>
    <col min="14418" max="14418" width="64" style="44" customWidth="1"/>
    <col min="14419" max="14419" width="97.7109375" style="44" customWidth="1"/>
    <col min="14420" max="14613" width="9.28515625" style="44"/>
    <col min="14614" max="14614" width="1.28515625" style="44" customWidth="1"/>
    <col min="14615" max="14615" width="44.7109375" style="44" customWidth="1"/>
    <col min="14616" max="14616" width="47.28515625" style="44" customWidth="1"/>
    <col min="14617" max="14618" width="8.28515625" style="44" customWidth="1"/>
    <col min="14619" max="14619" width="5.42578125" style="44" customWidth="1"/>
    <col min="14620" max="14620" width="8.5703125" style="44" customWidth="1"/>
    <col min="14621" max="14621" width="13.7109375" style="44" customWidth="1"/>
    <col min="14622" max="14622" width="15.7109375" style="44" customWidth="1"/>
    <col min="14623" max="14623" width="14.7109375" style="44" customWidth="1"/>
    <col min="14624" max="14624" width="15" style="44" customWidth="1"/>
    <col min="14625" max="14626" width="14.28515625" style="44" customWidth="1"/>
    <col min="14627" max="14627" width="0" style="44" hidden="1" customWidth="1"/>
    <col min="14628" max="14628" width="18.7109375" style="44" customWidth="1"/>
    <col min="14629" max="14641" width="8" style="44" customWidth="1"/>
    <col min="14642" max="14645" width="9.28515625" style="44" customWidth="1"/>
    <col min="14646" max="14673" width="9.28515625" style="44"/>
    <col min="14674" max="14674" width="64" style="44" customWidth="1"/>
    <col min="14675" max="14675" width="97.7109375" style="44" customWidth="1"/>
    <col min="14676" max="14869" width="9.28515625" style="44"/>
    <col min="14870" max="14870" width="1.28515625" style="44" customWidth="1"/>
    <col min="14871" max="14871" width="44.7109375" style="44" customWidth="1"/>
    <col min="14872" max="14872" width="47.28515625" style="44" customWidth="1"/>
    <col min="14873" max="14874" width="8.28515625" style="44" customWidth="1"/>
    <col min="14875" max="14875" width="5.42578125" style="44" customWidth="1"/>
    <col min="14876" max="14876" width="8.5703125" style="44" customWidth="1"/>
    <col min="14877" max="14877" width="13.7109375" style="44" customWidth="1"/>
    <col min="14878" max="14878" width="15.7109375" style="44" customWidth="1"/>
    <col min="14879" max="14879" width="14.7109375" style="44" customWidth="1"/>
    <col min="14880" max="14880" width="15" style="44" customWidth="1"/>
    <col min="14881" max="14882" width="14.28515625" style="44" customWidth="1"/>
    <col min="14883" max="14883" width="0" style="44" hidden="1" customWidth="1"/>
    <col min="14884" max="14884" width="18.7109375" style="44" customWidth="1"/>
    <col min="14885" max="14897" width="8" style="44" customWidth="1"/>
    <col min="14898" max="14901" width="9.28515625" style="44" customWidth="1"/>
    <col min="14902" max="14929" width="9.28515625" style="44"/>
    <col min="14930" max="14930" width="64" style="44" customWidth="1"/>
    <col min="14931" max="14931" width="97.7109375" style="44" customWidth="1"/>
    <col min="14932" max="15125" width="9.28515625" style="44"/>
    <col min="15126" max="15126" width="1.28515625" style="44" customWidth="1"/>
    <col min="15127" max="15127" width="44.7109375" style="44" customWidth="1"/>
    <col min="15128" max="15128" width="47.28515625" style="44" customWidth="1"/>
    <col min="15129" max="15130" width="8.28515625" style="44" customWidth="1"/>
    <col min="15131" max="15131" width="5.42578125" style="44" customWidth="1"/>
    <col min="15132" max="15132" width="8.5703125" style="44" customWidth="1"/>
    <col min="15133" max="15133" width="13.7109375" style="44" customWidth="1"/>
    <col min="15134" max="15134" width="15.7109375" style="44" customWidth="1"/>
    <col min="15135" max="15135" width="14.7109375" style="44" customWidth="1"/>
    <col min="15136" max="15136" width="15" style="44" customWidth="1"/>
    <col min="15137" max="15138" width="14.28515625" style="44" customWidth="1"/>
    <col min="15139" max="15139" width="0" style="44" hidden="1" customWidth="1"/>
    <col min="15140" max="15140" width="18.7109375" style="44" customWidth="1"/>
    <col min="15141" max="15153" width="8" style="44" customWidth="1"/>
    <col min="15154" max="15157" width="9.28515625" style="44" customWidth="1"/>
    <col min="15158" max="15185" width="9.28515625" style="44"/>
    <col min="15186" max="15186" width="64" style="44" customWidth="1"/>
    <col min="15187" max="15187" width="97.7109375" style="44" customWidth="1"/>
    <col min="15188" max="15381" width="9.28515625" style="44"/>
    <col min="15382" max="15382" width="1.28515625" style="44" customWidth="1"/>
    <col min="15383" max="15383" width="44.7109375" style="44" customWidth="1"/>
    <col min="15384" max="15384" width="47.28515625" style="44" customWidth="1"/>
    <col min="15385" max="15386" width="8.28515625" style="44" customWidth="1"/>
    <col min="15387" max="15387" width="5.42578125" style="44" customWidth="1"/>
    <col min="15388" max="15388" width="8.5703125" style="44" customWidth="1"/>
    <col min="15389" max="15389" width="13.7109375" style="44" customWidth="1"/>
    <col min="15390" max="15390" width="15.7109375" style="44" customWidth="1"/>
    <col min="15391" max="15391" width="14.7109375" style="44" customWidth="1"/>
    <col min="15392" max="15392" width="15" style="44" customWidth="1"/>
    <col min="15393" max="15394" width="14.28515625" style="44" customWidth="1"/>
    <col min="15395" max="15395" width="0" style="44" hidden="1" customWidth="1"/>
    <col min="15396" max="15396" width="18.7109375" style="44" customWidth="1"/>
    <col min="15397" max="15409" width="8" style="44" customWidth="1"/>
    <col min="15410" max="15413" width="9.28515625" style="44" customWidth="1"/>
    <col min="15414" max="15441" width="9.28515625" style="44"/>
    <col min="15442" max="15442" width="64" style="44" customWidth="1"/>
    <col min="15443" max="15443" width="97.7109375" style="44" customWidth="1"/>
    <col min="15444" max="15637" width="9.28515625" style="44"/>
    <col min="15638" max="15638" width="1.28515625" style="44" customWidth="1"/>
    <col min="15639" max="15639" width="44.7109375" style="44" customWidth="1"/>
    <col min="15640" max="15640" width="47.28515625" style="44" customWidth="1"/>
    <col min="15641" max="15642" width="8.28515625" style="44" customWidth="1"/>
    <col min="15643" max="15643" width="5.42578125" style="44" customWidth="1"/>
    <col min="15644" max="15644" width="8.5703125" style="44" customWidth="1"/>
    <col min="15645" max="15645" width="13.7109375" style="44" customWidth="1"/>
    <col min="15646" max="15646" width="15.7109375" style="44" customWidth="1"/>
    <col min="15647" max="15647" width="14.7109375" style="44" customWidth="1"/>
    <col min="15648" max="15648" width="15" style="44" customWidth="1"/>
    <col min="15649" max="15650" width="14.28515625" style="44" customWidth="1"/>
    <col min="15651" max="15651" width="0" style="44" hidden="1" customWidth="1"/>
    <col min="15652" max="15652" width="18.7109375" style="44" customWidth="1"/>
    <col min="15653" max="15665" width="8" style="44" customWidth="1"/>
    <col min="15666" max="15669" width="9.28515625" style="44" customWidth="1"/>
    <col min="15670" max="15697" width="9.28515625" style="44"/>
    <col min="15698" max="15698" width="64" style="44" customWidth="1"/>
    <col min="15699" max="15699" width="97.7109375" style="44" customWidth="1"/>
    <col min="15700" max="15893" width="9.28515625" style="44"/>
    <col min="15894" max="15894" width="1.28515625" style="44" customWidth="1"/>
    <col min="15895" max="15895" width="44.7109375" style="44" customWidth="1"/>
    <col min="15896" max="15896" width="47.28515625" style="44" customWidth="1"/>
    <col min="15897" max="15898" width="8.28515625" style="44" customWidth="1"/>
    <col min="15899" max="15899" width="5.42578125" style="44" customWidth="1"/>
    <col min="15900" max="15900" width="8.5703125" style="44" customWidth="1"/>
    <col min="15901" max="15901" width="13.7109375" style="44" customWidth="1"/>
    <col min="15902" max="15902" width="15.7109375" style="44" customWidth="1"/>
    <col min="15903" max="15903" width="14.7109375" style="44" customWidth="1"/>
    <col min="15904" max="15904" width="15" style="44" customWidth="1"/>
    <col min="15905" max="15906" width="14.28515625" style="44" customWidth="1"/>
    <col min="15907" max="15907" width="0" style="44" hidden="1" customWidth="1"/>
    <col min="15908" max="15908" width="18.7109375" style="44" customWidth="1"/>
    <col min="15909" max="15921" width="8" style="44" customWidth="1"/>
    <col min="15922" max="15925" width="9.28515625" style="44" customWidth="1"/>
    <col min="15926" max="15953" width="9.28515625" style="44"/>
    <col min="15954" max="15954" width="64" style="44" customWidth="1"/>
    <col min="15955" max="15955" width="97.7109375" style="44" customWidth="1"/>
    <col min="15956" max="16149" width="9.28515625" style="44"/>
    <col min="16150" max="16150" width="1.28515625" style="44" customWidth="1"/>
    <col min="16151" max="16151" width="44.7109375" style="44" customWidth="1"/>
    <col min="16152" max="16152" width="47.28515625" style="44" customWidth="1"/>
    <col min="16153" max="16154" width="8.28515625" style="44" customWidth="1"/>
    <col min="16155" max="16155" width="5.42578125" style="44" customWidth="1"/>
    <col min="16156" max="16156" width="8.5703125" style="44" customWidth="1"/>
    <col min="16157" max="16157" width="13.7109375" style="44" customWidth="1"/>
    <col min="16158" max="16158" width="15.7109375" style="44" customWidth="1"/>
    <col min="16159" max="16159" width="14.7109375" style="44" customWidth="1"/>
    <col min="16160" max="16160" width="15" style="44" customWidth="1"/>
    <col min="16161" max="16162" width="14.28515625" style="44" customWidth="1"/>
    <col min="16163" max="16163" width="0" style="44" hidden="1" customWidth="1"/>
    <col min="16164" max="16164" width="18.7109375" style="44" customWidth="1"/>
    <col min="16165" max="16177" width="8" style="44" customWidth="1"/>
    <col min="16178" max="16181" width="9.28515625" style="44" customWidth="1"/>
    <col min="16182" max="16209" width="9.28515625" style="44"/>
    <col min="16210" max="16210" width="64" style="44" customWidth="1"/>
    <col min="16211" max="16211" width="97.7109375" style="44" customWidth="1"/>
    <col min="16212" max="16384" width="9.28515625" style="44"/>
  </cols>
  <sheetData>
    <row r="1" spans="1:83" ht="4.5" customHeight="1" thickBot="1" x14ac:dyDescent="0.3">
      <c r="A1" s="218"/>
      <c r="B1" s="205"/>
      <c r="C1" s="205"/>
      <c r="D1" s="205"/>
      <c r="E1" s="205"/>
      <c r="F1" s="205"/>
      <c r="G1" s="205"/>
      <c r="H1" s="205"/>
      <c r="I1" s="205"/>
      <c r="J1" s="205"/>
      <c r="K1" s="205"/>
      <c r="L1" s="205"/>
      <c r="M1" s="205"/>
      <c r="N1" s="205"/>
      <c r="O1" s="205"/>
      <c r="P1" s="205"/>
      <c r="Q1" s="205"/>
      <c r="R1" s="205"/>
      <c r="S1" s="205"/>
      <c r="T1" s="205"/>
      <c r="U1" s="205"/>
      <c r="V1" s="205"/>
      <c r="W1" s="205"/>
      <c r="X1" s="205"/>
      <c r="Y1" s="206"/>
      <c r="Z1" s="206"/>
      <c r="AA1" s="206"/>
      <c r="AB1" s="207"/>
      <c r="AC1" s="207"/>
      <c r="AD1" s="207"/>
      <c r="AE1" s="207"/>
      <c r="AF1" s="207"/>
      <c r="AG1" s="207"/>
      <c r="AH1" s="207"/>
      <c r="AI1" s="219"/>
      <c r="CD1" s="45" t="s">
        <v>186</v>
      </c>
      <c r="CE1" s="46" t="s">
        <v>187</v>
      </c>
    </row>
    <row r="2" spans="1:83" ht="32.25" customHeight="1" x14ac:dyDescent="0.25">
      <c r="A2" s="220"/>
      <c r="B2" s="463" t="str">
        <f>'Elenco P.I.'!B2</f>
        <v>Comune di VILLAURBANA</v>
      </c>
      <c r="C2" s="463"/>
      <c r="D2" s="463"/>
      <c r="E2" s="463"/>
      <c r="F2" s="463"/>
      <c r="G2" s="463"/>
      <c r="H2" s="463"/>
      <c r="I2" s="463"/>
      <c r="J2" s="463"/>
      <c r="K2" s="463"/>
      <c r="L2" s="463"/>
      <c r="M2" s="463"/>
      <c r="N2" s="463"/>
      <c r="O2" s="463"/>
      <c r="P2" s="463"/>
      <c r="Q2" s="463"/>
      <c r="R2" s="463"/>
      <c r="S2" s="463"/>
      <c r="T2" s="463"/>
      <c r="U2" s="463"/>
      <c r="V2" s="463"/>
      <c r="W2" s="463"/>
      <c r="X2" s="463"/>
      <c r="Y2" s="463"/>
      <c r="Z2" s="463"/>
      <c r="AA2" s="463"/>
      <c r="AB2" s="463"/>
      <c r="AC2" s="463"/>
      <c r="AD2" s="463"/>
      <c r="AE2" s="463"/>
      <c r="AF2" s="463"/>
      <c r="AG2" s="463"/>
      <c r="AH2" s="463"/>
      <c r="AI2" s="221"/>
      <c r="CD2" s="137"/>
      <c r="CE2" s="138"/>
    </row>
    <row r="3" spans="1:83" ht="9" customHeight="1" x14ac:dyDescent="0.25">
      <c r="A3" s="220"/>
      <c r="B3" s="53"/>
      <c r="C3" s="53"/>
      <c r="D3" s="53"/>
      <c r="E3" s="53"/>
      <c r="F3" s="53"/>
      <c r="G3" s="53"/>
      <c r="H3" s="53"/>
      <c r="I3" s="53"/>
      <c r="J3" s="53"/>
      <c r="K3" s="53"/>
      <c r="L3" s="53"/>
      <c r="M3" s="53"/>
      <c r="N3" s="53"/>
      <c r="O3" s="53"/>
      <c r="P3" s="53"/>
      <c r="Q3" s="53"/>
      <c r="R3" s="53"/>
      <c r="S3" s="53"/>
      <c r="T3" s="53"/>
      <c r="U3" s="53"/>
      <c r="V3" s="53"/>
      <c r="W3" s="53"/>
      <c r="X3" s="53"/>
      <c r="Y3" s="139"/>
      <c r="Z3" s="139"/>
      <c r="AA3" s="139"/>
      <c r="AB3" s="42"/>
      <c r="AC3" s="42"/>
      <c r="AD3" s="42"/>
      <c r="AE3" s="42"/>
      <c r="AF3" s="42"/>
      <c r="AG3" s="42"/>
      <c r="AH3" s="42"/>
      <c r="AI3" s="222"/>
      <c r="CD3" s="137"/>
      <c r="CE3" s="138"/>
    </row>
    <row r="4" spans="1:83" ht="29.25" customHeight="1" x14ac:dyDescent="0.25">
      <c r="A4" s="220"/>
      <c r="B4" s="464" t="str">
        <f>'Elenco P.I.'!B7</f>
        <v>Area: TECNICA E DI VIGILANZA</v>
      </c>
      <c r="C4" s="465"/>
      <c r="D4" s="465"/>
      <c r="E4" s="465"/>
      <c r="F4" s="465"/>
      <c r="G4" s="465"/>
      <c r="H4" s="465"/>
      <c r="I4" s="465"/>
      <c r="J4" s="465"/>
      <c r="K4" s="465"/>
      <c r="L4" s="465"/>
      <c r="M4" s="465"/>
      <c r="N4" s="465"/>
      <c r="O4" s="465"/>
      <c r="P4" s="465"/>
      <c r="Q4" s="465"/>
      <c r="R4" s="465"/>
      <c r="S4" s="465"/>
      <c r="T4" s="465"/>
      <c r="U4" s="465"/>
      <c r="V4" s="465"/>
      <c r="W4" s="465"/>
      <c r="X4" s="465"/>
      <c r="Y4" s="465"/>
      <c r="Z4" s="465"/>
      <c r="AA4" s="465"/>
      <c r="AB4" s="465"/>
      <c r="AC4" s="465"/>
      <c r="AD4" s="465"/>
      <c r="AE4" s="465"/>
      <c r="AF4" s="465"/>
      <c r="AG4" s="465"/>
      <c r="AH4" s="466"/>
      <c r="AI4" s="222"/>
      <c r="AQ4" s="395"/>
      <c r="CD4" s="137"/>
      <c r="CE4" s="138"/>
    </row>
    <row r="5" spans="1:83" ht="11.25" customHeight="1" x14ac:dyDescent="0.25">
      <c r="A5" s="220"/>
      <c r="B5" s="53"/>
      <c r="C5" s="53"/>
      <c r="D5" s="53"/>
      <c r="E5" s="53"/>
      <c r="F5" s="53"/>
      <c r="G5" s="53"/>
      <c r="H5" s="53"/>
      <c r="I5" s="53"/>
      <c r="J5" s="53"/>
      <c r="K5" s="53"/>
      <c r="L5" s="53"/>
      <c r="M5" s="53"/>
      <c r="N5" s="53"/>
      <c r="O5" s="53"/>
      <c r="P5" s="53"/>
      <c r="Q5" s="53"/>
      <c r="R5" s="53"/>
      <c r="S5" s="53"/>
      <c r="T5" s="53"/>
      <c r="U5" s="53"/>
      <c r="V5" s="53"/>
      <c r="W5" s="53"/>
      <c r="X5" s="53"/>
      <c r="Y5" s="54"/>
      <c r="Z5" s="139"/>
      <c r="AA5" s="139"/>
      <c r="AB5" s="139"/>
      <c r="AC5" s="139"/>
      <c r="AD5" s="139"/>
      <c r="AE5" s="42"/>
      <c r="AF5" s="42"/>
      <c r="AG5" s="42"/>
      <c r="AH5" s="42"/>
      <c r="AI5" s="222"/>
      <c r="AQ5" s="395"/>
      <c r="CD5" s="51" t="s">
        <v>198</v>
      </c>
      <c r="CE5" s="52" t="s">
        <v>199</v>
      </c>
    </row>
    <row r="6" spans="1:83" ht="9" hidden="1" customHeight="1" x14ac:dyDescent="0.25">
      <c r="A6" s="220"/>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222"/>
      <c r="CD6" s="51"/>
      <c r="CE6" s="52"/>
    </row>
    <row r="7" spans="1:83" ht="22.5" customHeight="1" x14ac:dyDescent="0.25">
      <c r="A7" s="220"/>
      <c r="B7" s="467" t="s">
        <v>452</v>
      </c>
      <c r="C7" s="467"/>
      <c r="D7" s="467"/>
      <c r="E7" s="467"/>
      <c r="F7" s="467"/>
      <c r="G7" s="467"/>
      <c r="H7" s="467"/>
      <c r="I7" s="467"/>
      <c r="J7" s="467"/>
      <c r="K7" s="439" t="s">
        <v>319</v>
      </c>
      <c r="L7" s="439"/>
      <c r="M7" s="439"/>
      <c r="N7" s="439"/>
      <c r="O7" s="439"/>
      <c r="P7" s="439"/>
      <c r="Q7" s="439"/>
      <c r="R7" s="439"/>
      <c r="S7" s="439"/>
      <c r="T7" s="439"/>
      <c r="U7" s="439"/>
      <c r="V7" s="439"/>
      <c r="W7" s="439"/>
      <c r="X7" s="439"/>
      <c r="Y7" s="468" t="s">
        <v>264</v>
      </c>
      <c r="Z7" s="468" t="s">
        <v>358</v>
      </c>
      <c r="AA7" s="469" t="s">
        <v>266</v>
      </c>
      <c r="AB7" s="472" t="s">
        <v>267</v>
      </c>
      <c r="AC7" s="475" t="s">
        <v>268</v>
      </c>
      <c r="AD7" s="475"/>
      <c r="AE7" s="475"/>
      <c r="AF7" s="475"/>
      <c r="AG7" s="475"/>
      <c r="AH7" s="476" t="s">
        <v>269</v>
      </c>
      <c r="AI7" s="222"/>
      <c r="CD7" s="51" t="s">
        <v>201</v>
      </c>
      <c r="CE7" s="52" t="s">
        <v>202</v>
      </c>
    </row>
    <row r="8" spans="1:83" ht="12" customHeight="1" x14ac:dyDescent="0.25">
      <c r="A8" s="220"/>
      <c r="B8" s="467"/>
      <c r="C8" s="467"/>
      <c r="D8" s="467"/>
      <c r="E8" s="467"/>
      <c r="F8" s="467"/>
      <c r="G8" s="467"/>
      <c r="H8" s="467"/>
      <c r="I8" s="467"/>
      <c r="J8" s="467"/>
      <c r="K8" s="453" t="s">
        <v>320</v>
      </c>
      <c r="L8" s="453"/>
      <c r="M8" s="453"/>
      <c r="N8" s="453"/>
      <c r="O8" s="453"/>
      <c r="P8" s="453"/>
      <c r="Q8" s="453"/>
      <c r="R8" s="453" t="s">
        <v>321</v>
      </c>
      <c r="S8" s="453"/>
      <c r="T8" s="453"/>
      <c r="U8" s="453"/>
      <c r="V8" s="453"/>
      <c r="W8" s="453"/>
      <c r="X8" s="453"/>
      <c r="Y8" s="468"/>
      <c r="Z8" s="468"/>
      <c r="AA8" s="470"/>
      <c r="AB8" s="473"/>
      <c r="AC8" s="143">
        <v>1</v>
      </c>
      <c r="AD8" s="143">
        <v>2</v>
      </c>
      <c r="AE8" s="143">
        <v>3</v>
      </c>
      <c r="AF8" s="143">
        <v>4</v>
      </c>
      <c r="AG8" s="143">
        <v>5</v>
      </c>
      <c r="AH8" s="476"/>
      <c r="AI8" s="222"/>
      <c r="CD8" s="51" t="s">
        <v>203</v>
      </c>
      <c r="CE8" s="52" t="s">
        <v>204</v>
      </c>
    </row>
    <row r="9" spans="1:83" ht="18" customHeight="1" x14ac:dyDescent="0.25">
      <c r="A9" s="220"/>
      <c r="B9" s="467"/>
      <c r="C9" s="467"/>
      <c r="D9" s="467"/>
      <c r="E9" s="467"/>
      <c r="F9" s="467"/>
      <c r="G9" s="467"/>
      <c r="H9" s="467"/>
      <c r="I9" s="467"/>
      <c r="J9" s="467"/>
      <c r="K9" s="408" t="s">
        <v>26</v>
      </c>
      <c r="L9" s="408"/>
      <c r="M9" s="408"/>
      <c r="N9" s="408" t="s">
        <v>27</v>
      </c>
      <c r="O9" s="408"/>
      <c r="P9" s="408"/>
      <c r="Q9" s="408" t="s">
        <v>322</v>
      </c>
      <c r="R9" s="408" t="s">
        <v>28</v>
      </c>
      <c r="S9" s="408"/>
      <c r="T9" s="408"/>
      <c r="U9" s="408" t="s">
        <v>29</v>
      </c>
      <c r="V9" s="408"/>
      <c r="W9" s="408"/>
      <c r="X9" s="408" t="s">
        <v>322</v>
      </c>
      <c r="Y9" s="468"/>
      <c r="Z9" s="468"/>
      <c r="AA9" s="470"/>
      <c r="AB9" s="473"/>
      <c r="AC9" s="144" t="s">
        <v>232</v>
      </c>
      <c r="AD9" s="144" t="s">
        <v>233</v>
      </c>
      <c r="AE9" s="145" t="s">
        <v>234</v>
      </c>
      <c r="AF9" s="145" t="s">
        <v>270</v>
      </c>
      <c r="AG9" s="145" t="s">
        <v>271</v>
      </c>
      <c r="AH9" s="476"/>
      <c r="AI9" s="222"/>
      <c r="CD9" s="51" t="s">
        <v>207</v>
      </c>
      <c r="CE9" s="52" t="s">
        <v>208</v>
      </c>
    </row>
    <row r="10" spans="1:83" ht="40.5" customHeight="1" x14ac:dyDescent="0.25">
      <c r="A10" s="220"/>
      <c r="B10" s="223" t="s">
        <v>323</v>
      </c>
      <c r="C10" s="223" t="s">
        <v>324</v>
      </c>
      <c r="D10" s="223" t="s">
        <v>325</v>
      </c>
      <c r="E10" s="223" t="s">
        <v>1</v>
      </c>
      <c r="F10" s="223" t="s">
        <v>326</v>
      </c>
      <c r="G10" s="223" t="s">
        <v>327</v>
      </c>
      <c r="H10" s="223" t="s">
        <v>327</v>
      </c>
      <c r="I10" s="223" t="s">
        <v>328</v>
      </c>
      <c r="J10" s="223" t="s">
        <v>329</v>
      </c>
      <c r="K10" s="224" t="s">
        <v>330</v>
      </c>
      <c r="L10" s="224" t="s">
        <v>331</v>
      </c>
      <c r="M10" s="224" t="s">
        <v>332</v>
      </c>
      <c r="N10" s="224" t="s">
        <v>330</v>
      </c>
      <c r="O10" s="224" t="s">
        <v>331</v>
      </c>
      <c r="P10" s="224" t="s">
        <v>332</v>
      </c>
      <c r="Q10" s="408"/>
      <c r="R10" s="224" t="s">
        <v>330</v>
      </c>
      <c r="S10" s="224" t="s">
        <v>331</v>
      </c>
      <c r="T10" s="224" t="s">
        <v>332</v>
      </c>
      <c r="U10" s="224" t="s">
        <v>330</v>
      </c>
      <c r="V10" s="224" t="s">
        <v>331</v>
      </c>
      <c r="W10" s="224" t="s">
        <v>332</v>
      </c>
      <c r="X10" s="408"/>
      <c r="Y10" s="468"/>
      <c r="Z10" s="468"/>
      <c r="AA10" s="471"/>
      <c r="AB10" s="474"/>
      <c r="AC10" s="217" t="s">
        <v>56</v>
      </c>
      <c r="AD10" s="217" t="s">
        <v>57</v>
      </c>
      <c r="AE10" s="217" t="s">
        <v>243</v>
      </c>
      <c r="AF10" s="217" t="s">
        <v>244</v>
      </c>
      <c r="AG10" s="217" t="s">
        <v>245</v>
      </c>
      <c r="AH10" s="476"/>
      <c r="AI10" s="222"/>
      <c r="AJ10" s="44" t="s">
        <v>333</v>
      </c>
      <c r="AK10" s="44" t="s">
        <v>334</v>
      </c>
      <c r="CD10" s="51" t="s">
        <v>215</v>
      </c>
      <c r="CE10" s="52" t="s">
        <v>216</v>
      </c>
    </row>
    <row r="11" spans="1:83" s="236" customFormat="1" ht="94.9" customHeight="1" x14ac:dyDescent="0.25">
      <c r="A11" s="225"/>
      <c r="B11" s="242" t="s">
        <v>335</v>
      </c>
      <c r="C11" s="242" t="s">
        <v>336</v>
      </c>
      <c r="D11" s="226" t="s">
        <v>337</v>
      </c>
      <c r="E11" s="226" t="s">
        <v>338</v>
      </c>
      <c r="F11" s="397" t="s">
        <v>465</v>
      </c>
      <c r="G11" s="226" t="s">
        <v>378</v>
      </c>
      <c r="H11" s="226"/>
      <c r="I11" s="226"/>
      <c r="J11" s="226" t="s">
        <v>339</v>
      </c>
      <c r="K11" s="227" t="s">
        <v>50</v>
      </c>
      <c r="L11" s="227"/>
      <c r="M11" s="227"/>
      <c r="N11" s="227" t="s">
        <v>50</v>
      </c>
      <c r="O11" s="227"/>
      <c r="P11" s="227"/>
      <c r="Q11" s="227">
        <f>IF(K11="x",5,0)+IF(L11="x",3,0)+IF(M11="x",1,0)+IF(N11="x",5,0)+IF(O11="x",3,0)+IF(P11="x",1,0)</f>
        <v>10</v>
      </c>
      <c r="R11" s="227" t="s">
        <v>50</v>
      </c>
      <c r="S11" s="227"/>
      <c r="T11" s="227"/>
      <c r="U11" s="227"/>
      <c r="V11" s="227"/>
      <c r="W11" s="227"/>
      <c r="X11" s="227">
        <f>IF(R11="x",5,0)+IF(S11="x",3,0)+IF(T11="x",1,0)+IF(U11="x",1,0)+IF(V11="x",3,0)+IF(W11="x",5,0)</f>
        <v>5</v>
      </c>
      <c r="Y11" s="228">
        <f>Q11+X11</f>
        <v>15</v>
      </c>
      <c r="Z11" s="257">
        <f>Q11+X11</f>
        <v>15</v>
      </c>
      <c r="AA11" s="229">
        <f>AB11/100</f>
        <v>0</v>
      </c>
      <c r="AB11" s="230"/>
      <c r="AC11" s="231" t="str">
        <f>IF($AA11&lt;=0.2,IF($AA11&gt;=0,"x",""),"")</f>
        <v>x</v>
      </c>
      <c r="AD11" s="231" t="str">
        <f>IF(AA11&lt;=0.5,IF(AA11&gt;=0.21,"x",""),"")</f>
        <v/>
      </c>
      <c r="AE11" s="231" t="str">
        <f>IF(AA11&lt;=0.7,IF(AA11&gt;=0.51,"x",""),"")</f>
        <v/>
      </c>
      <c r="AF11" s="231" t="str">
        <f>IF(AA11&lt;=0.9,IF(AA11&gt;=0.71,"x",""),"")</f>
        <v/>
      </c>
      <c r="AG11" s="231" t="str">
        <f>IF(AA11&lt;=1,IF(AA11&gt;0.9,"x",""),"")</f>
        <v/>
      </c>
      <c r="AH11" s="232"/>
      <c r="AI11" s="233"/>
      <c r="AJ11" s="391">
        <f>SUM(Q11:Q11)</f>
        <v>10</v>
      </c>
      <c r="AK11" s="392">
        <f>SUM(X11:X11)</f>
        <v>5</v>
      </c>
      <c r="AL11" s="392">
        <f>SUM(AJ11:AK11)</f>
        <v>15</v>
      </c>
      <c r="AM11" s="393">
        <f>AL11/AL20</f>
        <v>0.15151515151515152</v>
      </c>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5"/>
      <c r="CD11" s="237" t="s">
        <v>217</v>
      </c>
      <c r="CE11" s="238" t="s">
        <v>218</v>
      </c>
    </row>
    <row r="12" spans="1:83" s="236" customFormat="1" ht="57.75" customHeight="1" x14ac:dyDescent="0.25">
      <c r="A12" s="225"/>
      <c r="B12" s="477" t="s">
        <v>341</v>
      </c>
      <c r="C12" s="479" t="s">
        <v>342</v>
      </c>
      <c r="D12" s="226" t="s">
        <v>343</v>
      </c>
      <c r="E12" s="226" t="s">
        <v>344</v>
      </c>
      <c r="F12" s="397" t="s">
        <v>466</v>
      </c>
      <c r="G12" s="239">
        <v>0.95</v>
      </c>
      <c r="H12" s="239"/>
      <c r="I12" s="239"/>
      <c r="J12" s="226" t="s">
        <v>340</v>
      </c>
      <c r="K12" s="227" t="s">
        <v>50</v>
      </c>
      <c r="L12" s="227"/>
      <c r="M12" s="227"/>
      <c r="N12" s="227" t="s">
        <v>50</v>
      </c>
      <c r="O12" s="227"/>
      <c r="P12" s="227"/>
      <c r="Q12" s="227">
        <f t="shared" ref="Q12:Q19" si="0">IF(K12="x",5,0)+IF(L12="x",3,0)+IF(M12="x",1,0)+IF(N12="x",5,0)+IF(O12="x",3,0)+IF(P12="x",1,0)</f>
        <v>10</v>
      </c>
      <c r="R12" s="227" t="s">
        <v>50</v>
      </c>
      <c r="S12" s="227"/>
      <c r="T12" s="227"/>
      <c r="U12" s="227"/>
      <c r="V12" s="227"/>
      <c r="W12" s="227"/>
      <c r="X12" s="227">
        <f t="shared" ref="X12:X19" si="1">IF(R12="x",5,0)+IF(S12="x",3,0)+IF(T12="x",1,0)+IF(U12="x",1,0)+IF(V12="x",3,0)+IF(W12="x",5,0)</f>
        <v>5</v>
      </c>
      <c r="Y12" s="228">
        <f t="shared" ref="Y12:Y19" si="2">Q12+X12</f>
        <v>15</v>
      </c>
      <c r="Z12" s="257">
        <f t="shared" ref="Z12:Z19" si="3">Q12+X12</f>
        <v>15</v>
      </c>
      <c r="AA12" s="229">
        <f t="shared" ref="AA12:AA19" si="4">AB12/100</f>
        <v>0.91</v>
      </c>
      <c r="AB12" s="230">
        <v>91</v>
      </c>
      <c r="AC12" s="231" t="str">
        <f t="shared" ref="AC12:AC19" si="5">IF($AA12&lt;=0.2,IF($AA12&gt;=0,"x",""),"")</f>
        <v/>
      </c>
      <c r="AD12" s="231" t="str">
        <f t="shared" ref="AD12:AD19" si="6">IF(AA12&lt;=0.5,IF(AA12&gt;=0.21,"x",""),"")</f>
        <v/>
      </c>
      <c r="AE12" s="231" t="str">
        <f t="shared" ref="AE12:AE19" si="7">IF(AA12&lt;=0.7,IF(AA12&gt;=0.51,"x",""),"")</f>
        <v/>
      </c>
      <c r="AF12" s="231" t="str">
        <f t="shared" ref="AF12:AF19" si="8">IF(AA12&lt;=0.9,IF(AA12&gt;=0.71,"x",""),"")</f>
        <v/>
      </c>
      <c r="AG12" s="231" t="str">
        <f t="shared" ref="AG12:AG19" si="9">IF(AA12&lt;=1,IF(AA12&gt;0.9,"x",""),"")</f>
        <v>x</v>
      </c>
      <c r="AH12" s="232"/>
      <c r="AI12" s="233"/>
      <c r="AJ12" s="481">
        <f>SUM(Q12:Q13)</f>
        <v>20</v>
      </c>
      <c r="AK12" s="481">
        <f>SUM(X12:X13)</f>
        <v>10</v>
      </c>
      <c r="AL12" s="482">
        <f>SUM(AJ12:AK13)</f>
        <v>30</v>
      </c>
      <c r="AM12" s="483">
        <f>AL12/AL20</f>
        <v>0.30303030303030304</v>
      </c>
      <c r="AN12" s="234"/>
      <c r="AO12" s="234"/>
      <c r="AP12" s="234"/>
      <c r="AQ12" s="234"/>
      <c r="AR12" s="234"/>
      <c r="AS12" s="234"/>
      <c r="AT12" s="234"/>
      <c r="AU12" s="234"/>
      <c r="AV12" s="234"/>
      <c r="AW12" s="234"/>
      <c r="AX12" s="234"/>
      <c r="AY12" s="234"/>
      <c r="AZ12" s="234"/>
      <c r="BA12" s="234"/>
      <c r="BB12" s="234"/>
      <c r="BC12" s="234"/>
      <c r="BD12" s="234"/>
      <c r="BE12" s="234"/>
      <c r="BF12" s="234"/>
      <c r="BG12" s="234"/>
      <c r="BH12" s="234"/>
      <c r="BI12" s="235"/>
      <c r="CD12" s="237" t="s">
        <v>276</v>
      </c>
      <c r="CE12" s="238" t="s">
        <v>277</v>
      </c>
    </row>
    <row r="13" spans="1:83" s="236" customFormat="1" ht="82.5" customHeight="1" x14ac:dyDescent="0.25">
      <c r="A13" s="225"/>
      <c r="B13" s="478"/>
      <c r="C13" s="480"/>
      <c r="D13" s="226" t="s">
        <v>345</v>
      </c>
      <c r="E13" s="226" t="s">
        <v>346</v>
      </c>
      <c r="F13" s="397" t="s">
        <v>467</v>
      </c>
      <c r="G13" s="239">
        <v>0.95</v>
      </c>
      <c r="H13" s="239"/>
      <c r="I13" s="239"/>
      <c r="J13" s="226" t="s">
        <v>340</v>
      </c>
      <c r="K13" s="227" t="s">
        <v>50</v>
      </c>
      <c r="L13" s="227"/>
      <c r="M13" s="227"/>
      <c r="N13" s="227" t="s">
        <v>50</v>
      </c>
      <c r="O13" s="227"/>
      <c r="P13" s="227"/>
      <c r="Q13" s="227">
        <f t="shared" si="0"/>
        <v>10</v>
      </c>
      <c r="R13" s="227" t="s">
        <v>50</v>
      </c>
      <c r="S13" s="227"/>
      <c r="T13" s="227"/>
      <c r="U13" s="227"/>
      <c r="V13" s="227"/>
      <c r="W13" s="227"/>
      <c r="X13" s="227">
        <f t="shared" si="1"/>
        <v>5</v>
      </c>
      <c r="Y13" s="228">
        <f t="shared" si="2"/>
        <v>15</v>
      </c>
      <c r="Z13" s="257">
        <f t="shared" si="3"/>
        <v>15</v>
      </c>
      <c r="AA13" s="229">
        <f t="shared" si="4"/>
        <v>0.91</v>
      </c>
      <c r="AB13" s="230">
        <v>91</v>
      </c>
      <c r="AC13" s="231" t="str">
        <f t="shared" si="5"/>
        <v/>
      </c>
      <c r="AD13" s="231" t="str">
        <f t="shared" si="6"/>
        <v/>
      </c>
      <c r="AE13" s="231" t="str">
        <f t="shared" si="7"/>
        <v/>
      </c>
      <c r="AF13" s="231" t="str">
        <f t="shared" si="8"/>
        <v/>
      </c>
      <c r="AG13" s="231" t="str">
        <f t="shared" si="9"/>
        <v>x</v>
      </c>
      <c r="AH13" s="232"/>
      <c r="AI13" s="233"/>
      <c r="AJ13" s="481"/>
      <c r="AK13" s="481"/>
      <c r="AL13" s="482"/>
      <c r="AM13" s="483"/>
      <c r="AN13" s="234"/>
      <c r="AO13" s="234"/>
      <c r="AP13" s="234"/>
      <c r="AQ13" s="234"/>
      <c r="AR13" s="234"/>
      <c r="AS13" s="234"/>
      <c r="AT13" s="234"/>
      <c r="AU13" s="234"/>
      <c r="AV13" s="234"/>
      <c r="AW13" s="234"/>
      <c r="AX13" s="234"/>
      <c r="AY13" s="234"/>
      <c r="AZ13" s="234"/>
      <c r="BA13" s="234"/>
      <c r="BB13" s="234"/>
      <c r="BC13" s="234"/>
      <c r="BD13" s="234"/>
      <c r="BE13" s="234"/>
      <c r="BF13" s="234"/>
      <c r="BG13" s="234"/>
      <c r="BH13" s="234"/>
      <c r="BI13" s="235"/>
      <c r="CD13" s="237" t="s">
        <v>278</v>
      </c>
      <c r="CE13" s="238" t="s">
        <v>279</v>
      </c>
    </row>
    <row r="14" spans="1:83" s="236" customFormat="1" ht="57" customHeight="1" x14ac:dyDescent="0.25">
      <c r="A14" s="225"/>
      <c r="B14" s="484" t="s">
        <v>347</v>
      </c>
      <c r="C14" s="487" t="s">
        <v>224</v>
      </c>
      <c r="D14" s="226" t="s">
        <v>348</v>
      </c>
      <c r="E14" s="226" t="s">
        <v>349</v>
      </c>
      <c r="F14" s="397" t="s">
        <v>468</v>
      </c>
      <c r="G14" s="239">
        <v>0.95</v>
      </c>
      <c r="H14" s="239"/>
      <c r="I14" s="239"/>
      <c r="J14" s="226" t="s">
        <v>340</v>
      </c>
      <c r="K14" s="227" t="s">
        <v>50</v>
      </c>
      <c r="L14" s="227"/>
      <c r="M14" s="227"/>
      <c r="N14" s="227" t="s">
        <v>50</v>
      </c>
      <c r="O14" s="227"/>
      <c r="P14" s="227"/>
      <c r="Q14" s="227">
        <f t="shared" si="0"/>
        <v>10</v>
      </c>
      <c r="R14" s="227" t="s">
        <v>50</v>
      </c>
      <c r="S14" s="227"/>
      <c r="T14" s="227"/>
      <c r="U14" s="227"/>
      <c r="V14" s="227" t="s">
        <v>50</v>
      </c>
      <c r="W14" s="227"/>
      <c r="X14" s="227">
        <f t="shared" si="1"/>
        <v>8</v>
      </c>
      <c r="Y14" s="228">
        <f t="shared" si="2"/>
        <v>18</v>
      </c>
      <c r="Z14" s="257">
        <f t="shared" si="3"/>
        <v>18</v>
      </c>
      <c r="AA14" s="229">
        <f t="shared" si="4"/>
        <v>0.91</v>
      </c>
      <c r="AB14" s="230">
        <v>91</v>
      </c>
      <c r="AC14" s="231" t="str">
        <f t="shared" si="5"/>
        <v/>
      </c>
      <c r="AD14" s="231" t="str">
        <f t="shared" si="6"/>
        <v/>
      </c>
      <c r="AE14" s="231" t="str">
        <f t="shared" si="7"/>
        <v/>
      </c>
      <c r="AF14" s="231" t="str">
        <f t="shared" si="8"/>
        <v/>
      </c>
      <c r="AG14" s="231" t="str">
        <f t="shared" si="9"/>
        <v>x</v>
      </c>
      <c r="AH14" s="232"/>
      <c r="AI14" s="233"/>
      <c r="AJ14" s="481">
        <f>SUM(Q14:Q16)</f>
        <v>30</v>
      </c>
      <c r="AK14" s="481">
        <f>SUM(X14:X16)</f>
        <v>24</v>
      </c>
      <c r="AL14" s="482">
        <f>SUM(AJ14:AK16)</f>
        <v>54</v>
      </c>
      <c r="AM14" s="483">
        <f>AL14/AL20</f>
        <v>0.54545454545454541</v>
      </c>
      <c r="AN14" s="234"/>
      <c r="AO14" s="234"/>
      <c r="AP14" s="234"/>
      <c r="AQ14" s="234"/>
      <c r="AR14" s="234"/>
      <c r="AS14" s="234"/>
      <c r="AT14" s="234"/>
      <c r="AU14" s="234"/>
      <c r="AV14" s="234"/>
      <c r="AW14" s="234"/>
      <c r="AX14" s="234"/>
      <c r="AY14" s="234"/>
      <c r="AZ14" s="234"/>
      <c r="BA14" s="234"/>
      <c r="BB14" s="234"/>
      <c r="BC14" s="234"/>
      <c r="BD14" s="234"/>
      <c r="BE14" s="234"/>
      <c r="BF14" s="234"/>
      <c r="BG14" s="234"/>
      <c r="BH14" s="234"/>
      <c r="BI14" s="235"/>
      <c r="CD14" s="237" t="s">
        <v>280</v>
      </c>
      <c r="CE14" s="238" t="s">
        <v>281</v>
      </c>
    </row>
    <row r="15" spans="1:83" s="236" customFormat="1" ht="82.15" customHeight="1" x14ac:dyDescent="0.25">
      <c r="A15" s="225"/>
      <c r="B15" s="485"/>
      <c r="C15" s="477"/>
      <c r="D15" s="226" t="s">
        <v>350</v>
      </c>
      <c r="E15" s="226" t="s">
        <v>351</v>
      </c>
      <c r="F15" s="397" t="s">
        <v>469</v>
      </c>
      <c r="G15" s="239">
        <v>1</v>
      </c>
      <c r="H15" s="239"/>
      <c r="I15" s="239"/>
      <c r="J15" s="226" t="s">
        <v>340</v>
      </c>
      <c r="K15" s="227" t="s">
        <v>50</v>
      </c>
      <c r="L15" s="227"/>
      <c r="M15" s="227"/>
      <c r="N15" s="227" t="s">
        <v>50</v>
      </c>
      <c r="O15" s="227"/>
      <c r="P15" s="227"/>
      <c r="Q15" s="227">
        <f t="shared" si="0"/>
        <v>10</v>
      </c>
      <c r="R15" s="227" t="s">
        <v>50</v>
      </c>
      <c r="S15" s="227"/>
      <c r="T15" s="227"/>
      <c r="U15" s="227"/>
      <c r="V15" s="227" t="s">
        <v>50</v>
      </c>
      <c r="W15" s="227"/>
      <c r="X15" s="227">
        <f t="shared" si="1"/>
        <v>8</v>
      </c>
      <c r="Y15" s="228">
        <f t="shared" si="2"/>
        <v>18</v>
      </c>
      <c r="Z15" s="257">
        <f t="shared" si="3"/>
        <v>18</v>
      </c>
      <c r="AA15" s="229">
        <f t="shared" si="4"/>
        <v>0.91</v>
      </c>
      <c r="AB15" s="230">
        <v>91</v>
      </c>
      <c r="AC15" s="231" t="str">
        <f t="shared" si="5"/>
        <v/>
      </c>
      <c r="AD15" s="231" t="str">
        <f t="shared" si="6"/>
        <v/>
      </c>
      <c r="AE15" s="231" t="str">
        <f t="shared" si="7"/>
        <v/>
      </c>
      <c r="AF15" s="231" t="str">
        <f t="shared" si="8"/>
        <v/>
      </c>
      <c r="AG15" s="231" t="str">
        <f t="shared" si="9"/>
        <v>x</v>
      </c>
      <c r="AH15" s="232"/>
      <c r="AI15" s="233"/>
      <c r="AJ15" s="481"/>
      <c r="AK15" s="481"/>
      <c r="AL15" s="482"/>
      <c r="AM15" s="483"/>
      <c r="AN15" s="234"/>
      <c r="AO15" s="234"/>
      <c r="AP15" s="234"/>
      <c r="AQ15" s="234"/>
      <c r="AR15" s="234"/>
      <c r="AS15" s="234"/>
      <c r="AT15" s="234"/>
      <c r="AU15" s="234"/>
      <c r="AV15" s="234"/>
      <c r="AW15" s="234"/>
      <c r="AX15" s="234"/>
      <c r="AY15" s="234"/>
      <c r="AZ15" s="234"/>
      <c r="BA15" s="234"/>
      <c r="BB15" s="234"/>
      <c r="BC15" s="234"/>
      <c r="BD15" s="234"/>
      <c r="BE15" s="234"/>
      <c r="BF15" s="234"/>
      <c r="BG15" s="234"/>
      <c r="BH15" s="234"/>
      <c r="BI15" s="235"/>
      <c r="CD15" s="237"/>
      <c r="CE15" s="238"/>
    </row>
    <row r="16" spans="1:83" s="236" customFormat="1" ht="78.75" customHeight="1" x14ac:dyDescent="0.25">
      <c r="A16" s="225"/>
      <c r="B16" s="486"/>
      <c r="C16" s="478"/>
      <c r="D16" s="226" t="s">
        <v>352</v>
      </c>
      <c r="E16" s="226" t="s">
        <v>353</v>
      </c>
      <c r="F16" s="397" t="s">
        <v>470</v>
      </c>
      <c r="G16" s="239">
        <v>0.95</v>
      </c>
      <c r="H16" s="239"/>
      <c r="I16" s="239"/>
      <c r="J16" s="226" t="s">
        <v>354</v>
      </c>
      <c r="K16" s="227" t="s">
        <v>50</v>
      </c>
      <c r="L16" s="227"/>
      <c r="M16" s="227"/>
      <c r="N16" s="227" t="s">
        <v>50</v>
      </c>
      <c r="O16" s="227"/>
      <c r="P16" s="227"/>
      <c r="Q16" s="227">
        <f t="shared" si="0"/>
        <v>10</v>
      </c>
      <c r="R16" s="227" t="s">
        <v>50</v>
      </c>
      <c r="S16" s="227"/>
      <c r="T16" s="227"/>
      <c r="U16" s="227"/>
      <c r="V16" s="227" t="s">
        <v>50</v>
      </c>
      <c r="W16" s="227"/>
      <c r="X16" s="227">
        <f t="shared" si="1"/>
        <v>8</v>
      </c>
      <c r="Y16" s="228">
        <f t="shared" si="2"/>
        <v>18</v>
      </c>
      <c r="Z16" s="257">
        <f t="shared" si="3"/>
        <v>18</v>
      </c>
      <c r="AA16" s="229">
        <f t="shared" si="4"/>
        <v>0.91</v>
      </c>
      <c r="AB16" s="230">
        <v>91</v>
      </c>
      <c r="AC16" s="231" t="str">
        <f t="shared" si="5"/>
        <v/>
      </c>
      <c r="AD16" s="231" t="str">
        <f t="shared" si="6"/>
        <v/>
      </c>
      <c r="AE16" s="231" t="str">
        <f t="shared" si="7"/>
        <v/>
      </c>
      <c r="AF16" s="231" t="str">
        <f t="shared" si="8"/>
        <v/>
      </c>
      <c r="AG16" s="231" t="str">
        <f t="shared" si="9"/>
        <v>x</v>
      </c>
      <c r="AH16" s="232"/>
      <c r="AI16" s="233"/>
      <c r="AJ16" s="481"/>
      <c r="AK16" s="481"/>
      <c r="AL16" s="482"/>
      <c r="AM16" s="483"/>
      <c r="AN16" s="234"/>
      <c r="AO16" s="234"/>
      <c r="AP16" s="234"/>
      <c r="AQ16" s="234"/>
      <c r="AR16" s="234"/>
      <c r="AS16" s="234"/>
      <c r="AT16" s="234"/>
      <c r="AU16" s="234"/>
      <c r="AV16" s="234"/>
      <c r="AW16" s="234"/>
      <c r="AX16" s="234"/>
      <c r="AY16" s="234"/>
      <c r="AZ16" s="234"/>
      <c r="BA16" s="234"/>
      <c r="BB16" s="234"/>
      <c r="BC16" s="234"/>
      <c r="BD16" s="234"/>
      <c r="BE16" s="234"/>
      <c r="BF16" s="234"/>
      <c r="BG16" s="234"/>
      <c r="BH16" s="234"/>
      <c r="BI16" s="235"/>
      <c r="CD16" s="237"/>
      <c r="CE16" s="238"/>
    </row>
    <row r="17" spans="1:83" s="236" customFormat="1" ht="111" customHeight="1" x14ac:dyDescent="0.25">
      <c r="A17" s="225"/>
      <c r="B17" s="404" t="s">
        <v>459</v>
      </c>
      <c r="C17" s="404" t="s">
        <v>458</v>
      </c>
      <c r="D17" s="404" t="s">
        <v>472</v>
      </c>
      <c r="E17" s="404"/>
      <c r="F17" s="404" t="s">
        <v>473</v>
      </c>
      <c r="G17" s="239"/>
      <c r="H17" s="239"/>
      <c r="I17" s="239"/>
      <c r="J17" s="239"/>
      <c r="K17" s="227" t="s">
        <v>50</v>
      </c>
      <c r="L17" s="227"/>
      <c r="M17" s="227"/>
      <c r="N17" s="227" t="s">
        <v>50</v>
      </c>
      <c r="O17" s="227"/>
      <c r="P17" s="227"/>
      <c r="Q17" s="227">
        <f t="shared" si="0"/>
        <v>10</v>
      </c>
      <c r="R17" s="227"/>
      <c r="S17" s="227"/>
      <c r="T17" s="227"/>
      <c r="U17" s="227"/>
      <c r="V17" s="227"/>
      <c r="W17" s="227"/>
      <c r="X17" s="227">
        <f t="shared" si="1"/>
        <v>0</v>
      </c>
      <c r="Y17" s="228">
        <f t="shared" si="2"/>
        <v>10</v>
      </c>
      <c r="Z17" s="257">
        <f t="shared" si="3"/>
        <v>10</v>
      </c>
      <c r="AA17" s="229">
        <f t="shared" si="4"/>
        <v>1</v>
      </c>
      <c r="AB17" s="230">
        <v>100</v>
      </c>
      <c r="AC17" s="231" t="str">
        <f t="shared" si="5"/>
        <v/>
      </c>
      <c r="AD17" s="231" t="str">
        <f t="shared" si="6"/>
        <v/>
      </c>
      <c r="AE17" s="231" t="str">
        <f t="shared" si="7"/>
        <v/>
      </c>
      <c r="AF17" s="231" t="str">
        <f t="shared" si="8"/>
        <v/>
      </c>
      <c r="AG17" s="231" t="str">
        <f t="shared" si="9"/>
        <v>x</v>
      </c>
      <c r="AH17" s="232"/>
      <c r="AI17" s="233"/>
      <c r="AJ17" s="243"/>
      <c r="AK17" s="244"/>
      <c r="AL17" s="244"/>
      <c r="AM17" s="245"/>
      <c r="AN17" s="234"/>
      <c r="AO17" s="234"/>
      <c r="AP17" s="234"/>
      <c r="AQ17" s="234"/>
      <c r="AR17" s="234"/>
      <c r="AS17" s="234"/>
      <c r="AT17" s="234"/>
      <c r="AU17" s="234"/>
      <c r="AV17" s="234"/>
      <c r="AW17" s="234"/>
      <c r="AX17" s="234"/>
      <c r="AY17" s="234"/>
      <c r="AZ17" s="234"/>
      <c r="BA17" s="234"/>
      <c r="BB17" s="234"/>
      <c r="BC17" s="234"/>
      <c r="BD17" s="234"/>
      <c r="BE17" s="234"/>
      <c r="BF17" s="234"/>
      <c r="BG17" s="234"/>
      <c r="BH17" s="234"/>
      <c r="BI17" s="235"/>
      <c r="CD17" s="240"/>
      <c r="CE17" s="241"/>
    </row>
    <row r="18" spans="1:83" s="236" customFormat="1" ht="66.75" hidden="1" customHeight="1" x14ac:dyDescent="0.25">
      <c r="A18" s="225"/>
      <c r="B18" s="242"/>
      <c r="C18" s="242"/>
      <c r="D18" s="242"/>
      <c r="E18" s="242"/>
      <c r="F18" s="242"/>
      <c r="G18" s="239"/>
      <c r="H18" s="239"/>
      <c r="I18" s="239"/>
      <c r="J18" s="239"/>
      <c r="K18" s="227"/>
      <c r="L18" s="227"/>
      <c r="M18" s="227"/>
      <c r="N18" s="227"/>
      <c r="O18" s="227"/>
      <c r="P18" s="227"/>
      <c r="Q18" s="227">
        <f t="shared" si="0"/>
        <v>0</v>
      </c>
      <c r="R18" s="227"/>
      <c r="S18" s="227"/>
      <c r="T18" s="227"/>
      <c r="U18" s="227"/>
      <c r="V18" s="227"/>
      <c r="W18" s="227"/>
      <c r="X18" s="227">
        <f t="shared" si="1"/>
        <v>0</v>
      </c>
      <c r="Y18" s="228">
        <f t="shared" si="2"/>
        <v>0</v>
      </c>
      <c r="Z18" s="257">
        <f t="shared" si="3"/>
        <v>0</v>
      </c>
      <c r="AA18" s="229">
        <f t="shared" si="4"/>
        <v>0.5</v>
      </c>
      <c r="AB18" s="230">
        <v>50</v>
      </c>
      <c r="AC18" s="231" t="str">
        <f t="shared" si="5"/>
        <v/>
      </c>
      <c r="AD18" s="231" t="str">
        <f t="shared" si="6"/>
        <v>x</v>
      </c>
      <c r="AE18" s="231" t="str">
        <f t="shared" si="7"/>
        <v/>
      </c>
      <c r="AF18" s="231" t="str">
        <f t="shared" si="8"/>
        <v/>
      </c>
      <c r="AG18" s="231" t="str">
        <f t="shared" si="9"/>
        <v/>
      </c>
      <c r="AH18" s="232"/>
      <c r="AI18" s="233"/>
      <c r="AJ18" s="243"/>
      <c r="AK18" s="244"/>
      <c r="AL18" s="244"/>
      <c r="AM18" s="245"/>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5"/>
      <c r="CD18" s="240"/>
      <c r="CE18" s="241"/>
    </row>
    <row r="19" spans="1:83" s="236" customFormat="1" ht="66.75" hidden="1" customHeight="1" x14ac:dyDescent="0.25">
      <c r="A19" s="225"/>
      <c r="B19" s="242"/>
      <c r="C19" s="242"/>
      <c r="D19" s="242"/>
      <c r="E19" s="242"/>
      <c r="F19" s="242"/>
      <c r="G19" s="239"/>
      <c r="H19" s="239"/>
      <c r="I19" s="239"/>
      <c r="J19" s="239"/>
      <c r="K19" s="227"/>
      <c r="L19" s="227"/>
      <c r="M19" s="227"/>
      <c r="N19" s="227"/>
      <c r="O19" s="227"/>
      <c r="P19" s="227"/>
      <c r="Q19" s="227">
        <f t="shared" si="0"/>
        <v>0</v>
      </c>
      <c r="R19" s="227"/>
      <c r="S19" s="227"/>
      <c r="T19" s="227"/>
      <c r="U19" s="227"/>
      <c r="V19" s="227"/>
      <c r="W19" s="227"/>
      <c r="X19" s="227">
        <f t="shared" si="1"/>
        <v>0</v>
      </c>
      <c r="Y19" s="228">
        <f t="shared" si="2"/>
        <v>0</v>
      </c>
      <c r="Z19" s="257">
        <f t="shared" si="3"/>
        <v>0</v>
      </c>
      <c r="AA19" s="229">
        <f t="shared" si="4"/>
        <v>1</v>
      </c>
      <c r="AB19" s="230">
        <v>100</v>
      </c>
      <c r="AC19" s="231" t="str">
        <f t="shared" si="5"/>
        <v/>
      </c>
      <c r="AD19" s="231" t="str">
        <f t="shared" si="6"/>
        <v/>
      </c>
      <c r="AE19" s="231" t="str">
        <f t="shared" si="7"/>
        <v/>
      </c>
      <c r="AF19" s="231" t="str">
        <f t="shared" si="8"/>
        <v/>
      </c>
      <c r="AG19" s="231" t="str">
        <f t="shared" si="9"/>
        <v>x</v>
      </c>
      <c r="AH19" s="232"/>
      <c r="AI19" s="233"/>
      <c r="AJ19" s="243"/>
      <c r="AK19" s="244"/>
      <c r="AL19" s="244"/>
      <c r="AM19" s="245"/>
      <c r="AN19" s="234"/>
      <c r="AO19" s="234"/>
      <c r="AP19" s="234"/>
      <c r="AQ19" s="234"/>
      <c r="AR19" s="234"/>
      <c r="AS19" s="234"/>
      <c r="AT19" s="234"/>
      <c r="AU19" s="234"/>
      <c r="AV19" s="234"/>
      <c r="AW19" s="234"/>
      <c r="AX19" s="234"/>
      <c r="AY19" s="234"/>
      <c r="AZ19" s="234"/>
      <c r="BA19" s="234"/>
      <c r="BB19" s="234"/>
      <c r="BC19" s="234"/>
      <c r="BD19" s="234"/>
      <c r="BE19" s="234"/>
      <c r="BF19" s="234"/>
      <c r="BG19" s="234"/>
      <c r="BH19" s="234"/>
      <c r="BI19" s="235"/>
      <c r="CD19" s="240"/>
      <c r="CE19" s="241"/>
    </row>
    <row r="20" spans="1:83" s="62" customFormat="1" ht="33" customHeight="1" thickBot="1" x14ac:dyDescent="0.3">
      <c r="A20" s="220"/>
      <c r="B20" s="429"/>
      <c r="C20" s="429"/>
      <c r="D20" s="429"/>
      <c r="E20" s="429"/>
      <c r="F20" s="429"/>
      <c r="G20" s="429"/>
      <c r="H20" s="246"/>
      <c r="I20" s="246"/>
      <c r="J20" s="496"/>
      <c r="K20" s="429" t="s">
        <v>320</v>
      </c>
      <c r="L20" s="429"/>
      <c r="M20" s="429"/>
      <c r="N20" s="429"/>
      <c r="O20" s="429"/>
      <c r="P20" s="429"/>
      <c r="Q20" s="429">
        <f>SUM(Q11:Q19)</f>
        <v>70</v>
      </c>
      <c r="R20" s="429" t="s">
        <v>355</v>
      </c>
      <c r="S20" s="429"/>
      <c r="T20" s="429"/>
      <c r="U20" s="429"/>
      <c r="V20" s="429"/>
      <c r="W20" s="429"/>
      <c r="X20" s="429">
        <f>SUM(X11:X19)</f>
        <v>39</v>
      </c>
      <c r="Y20" s="492">
        <f>SUM(Y11:Y19)</f>
        <v>109</v>
      </c>
      <c r="Z20" s="493">
        <f>SUM(Z11:Z19)</f>
        <v>109</v>
      </c>
      <c r="AA20" s="247"/>
      <c r="AB20" s="494"/>
      <c r="AC20" s="475" t="s">
        <v>287</v>
      </c>
      <c r="AD20" s="475"/>
      <c r="AE20" s="475"/>
      <c r="AF20" s="475"/>
      <c r="AG20" s="475"/>
      <c r="AH20" s="217" t="s">
        <v>288</v>
      </c>
      <c r="AI20" s="222"/>
      <c r="AJ20" s="248">
        <f>SUM(AJ11:AJ16)</f>
        <v>60</v>
      </c>
      <c r="AK20" s="248">
        <f>SUM(AK11:AK16)</f>
        <v>39</v>
      </c>
      <c r="AL20" s="248">
        <f>SUM(AL11:AL16)</f>
        <v>99</v>
      </c>
      <c r="AM20" s="249">
        <f>SUM(AM11:AM16)</f>
        <v>1</v>
      </c>
      <c r="CD20" s="153"/>
      <c r="CE20" s="154"/>
    </row>
    <row r="21" spans="1:83" s="62" customFormat="1" ht="32.25" customHeight="1" x14ac:dyDescent="0.25">
      <c r="A21" s="220"/>
      <c r="B21" s="429"/>
      <c r="C21" s="429"/>
      <c r="D21" s="429"/>
      <c r="E21" s="429"/>
      <c r="F21" s="429"/>
      <c r="G21" s="429"/>
      <c r="H21" s="250"/>
      <c r="I21" s="250"/>
      <c r="J21" s="497"/>
      <c r="K21" s="429"/>
      <c r="L21" s="429"/>
      <c r="M21" s="429"/>
      <c r="N21" s="429"/>
      <c r="O21" s="429"/>
      <c r="P21" s="429"/>
      <c r="Q21" s="429"/>
      <c r="R21" s="429"/>
      <c r="S21" s="429"/>
      <c r="T21" s="429"/>
      <c r="U21" s="429"/>
      <c r="V21" s="429"/>
      <c r="W21" s="429"/>
      <c r="X21" s="429"/>
      <c r="Y21" s="492"/>
      <c r="Z21" s="493"/>
      <c r="AA21" s="247"/>
      <c r="AB21" s="495"/>
      <c r="AC21" s="156"/>
      <c r="AD21" s="251" t="e">
        <f>IF(AD11="x",AA11*Z11)+IF(#REF!="x",#REF!*#REF!)+IF(#REF!="x",#REF!*#REF!)+IF(#REF!="x",#REF!*#REF!)+IF(#REF!="x",#REF!*#REF!)+IF(#REF!="x",#REF!*#REF!)+IF(#REF!="x",#REF!*#REF!)+IF(#REF!="x",#REF!*#REF!)+IF(AD160="x",#REF!*#REF!)+IF(#REF!="x",#REF!*#REF!)+IF(#REF!="x",#REF!*#REF!)+IF(#REF!="x",#REF!*#REF!)+IF(#REF!="x",#REF!*#REF!)+IF(#REF!="x",#REF!*#REF!)+IF(#REF!="x",#REF!*#REF!)+IF(#REF!="x",#REF!*#REF!)+IF(#REF!="x",#REF!*#REF!)+IF(#REF!="x",#REF!*#REF!)+IF(#REF!="x",#REF!*#REF!)+IF(#REF!="x",#REF!*#REF!)+IF(#REF!="x",#REF!*#REF!)+IF(#REF!="x",#REF!*#REF!)+IF(#REF!="x",#REF!*#REF!)+IF(#REF!="x",#REF!*#REF!)+IF(#REF!="x",#REF!*#REF!)+IF(AD12="x",AA12*Z12)+IF(AD13="x",AA13*Z13)+IF(AD14="x",AA14*Z14)+IF(AD15="x",AA15*Z15)+IF(AD16="x",AA16*Z16)+IF(#REF!="x",#REF!*#REF!)+IF(#REF!="x",#REF!*#REF!)+IF(#REF!="x",#REF!*#REF!)+IF(#REF!="x",#REF!*#REF!)+IF(#REF!="x",#REF!*#REF!)+IF(#REF!="x",#REF!*#REF!)+IF(#REF!="x",#REF!*#REF!)+IF(AD17="x",AA17*Z17)+IF(AD18="x",AA18*Z18)+IF(AD19="x",AA19*Z19)</f>
        <v>#REF!</v>
      </c>
      <c r="AE21" s="252" t="e">
        <f>IF(AE11="x",Z11*AA11)+IF(#REF!="x",#REF!*#REF!)+IF(#REF!="x",#REF!*#REF!)+IF(#REF!="x",#REF!*#REF!)+IF(#REF!="x",#REF!*#REF!)+IF(#REF!="x",#REF!*#REF!)+IF(#REF!="x",#REF!*#REF!)+IF(#REF!="x",#REF!*#REF!)+IF(AE160="x",#REF!*#REF!)+IF(#REF!="x",#REF!*#REF!)+IF(#REF!="x",#REF!*#REF!)+IF(#REF!="x",#REF!*#REF!)+IF(#REF!="x",#REF!*#REF!)+IF(#REF!="x",#REF!*#REF!)+IF(#REF!="x",#REF!*#REF!)+IF(#REF!="x",#REF!*#REF!)+IF(#REF!="x",#REF!*#REF!)+IF(#REF!="x",#REF!*#REF!)+IF(#REF!="x",#REF!*#REF!)+IF(#REF!="x",#REF!*#REF!)+IF(#REF!="x",#REF!*#REF!)+IF(#REF!="x",#REF!*#REF!)+IF(#REF!="x",#REF!*#REF!)+IF(#REF!="x",#REF!*#REF!)+IF(#REF!="x",#REF!*#REF!)+IF(AE12="x",Z12*AA12)+IF(AE13="x",Z13*AA13)+IF(AE14="x",Z14*AA14)+IF(AE15="x",Z15*AA15)+IF(AE16="x",Z16*AA16)+IF(#REF!="x",#REF!*#REF!)+IF(#REF!="x",#REF!*#REF!)+IF(#REF!="x",#REF!*#REF!)+IF(#REF!="x",#REF!*#REF!)+IF(#REF!="x",#REF!*#REF!)+IF(#REF!="x",#REF!*#REF!)+IF(#REF!="x",#REF!*#REF!)+IF(AE17="x",Z17*AA17)+IF(AE18="x",Z18*AA18)+IF(AE19="x",Z19*AA19)</f>
        <v>#REF!</v>
      </c>
      <c r="AF21" s="252" t="e">
        <f>IF(AF11="x",AA11*Z11)+IF(#REF!="x",#REF!*#REF!)+IF(#REF!="x",#REF!*#REF!)+IF(#REF!="x",#REF!*#REF!)+IF(#REF!="x",#REF!*#REF!)+IF(#REF!="x",#REF!*#REF!)+IF(#REF!="x",#REF!*#REF!)+IF(#REF!="x",#REF!*#REF!)+IF(AF160="x",#REF!*#REF!)+IF(#REF!="x",#REF!*#REF!)+IF(#REF!="x",#REF!*#REF!)+IF(#REF!="x",#REF!*#REF!)+IF(#REF!="x",#REF!*#REF!)+IF(#REF!="x",#REF!*#REF!)+IF(#REF!="x",#REF!*#REF!)+IF(#REF!="x",#REF!*#REF!)+IF(#REF!="x",#REF!*#REF!)+IF(#REF!="x",#REF!*#REF!)+IF(#REF!="x",#REF!*#REF!)+IF(#REF!="x",#REF!*#REF!)+IF(#REF!="x",#REF!*#REF!)+IF(#REF!="x",#REF!*#REF!)+IF(#REF!="x",#REF!*#REF!)+IF(#REF!="x",#REF!*#REF!)+IF(#REF!="x",#REF!*#REF!)+IF(AF12="x",AA12*Z12)+IF(AF13="x",AA13*Z13)+IF(AF14="x",AA14*Z14)+IF(AF15="x",AA15*Z15)+IF(AF16="x",AA16*Z16)+IF(#REF!="x",#REF!*#REF!)+IF(#REF!="x",#REF!*#REF!)+IF(#REF!="x",#REF!*#REF!)+IF(#REF!="x",#REF!*#REF!)+IF(#REF!="x",#REF!*#REF!)+IF(#REF!="x",#REF!*#REF!)+IF(#REF!="x",#REF!*#REF!)+IF(AF17="x",AA17*Z17)+IF(AF18="x",AA18*Z18)+IF(AF19="x",AA19*Z19)</f>
        <v>#REF!</v>
      </c>
      <c r="AG21" s="252" t="e">
        <f>IF(AG11="x",Z11*AA11)+IF(#REF!="x",#REF!*#REF!)+IF(#REF!="x",#REF!*#REF!)+IF(#REF!="x",#REF!*#REF!)+IF(#REF!="x",#REF!*#REF!)+IF(#REF!="x",#REF!*#REF!)+IF(#REF!="x",#REF!*#REF!)+IF(#REF!="x",#REF!*#REF!)+IF(AG160="x",#REF!*#REF!)+IF(#REF!="x",#REF!*#REF!)+IF(#REF!="x",#REF!*#REF!)+IF(#REF!="x",#REF!*#REF!)+IF(#REF!="x",#REF!*#REF!)+IF(#REF!="x",#REF!*#REF!)+IF(#REF!="x",#REF!*#REF!)+IF(#REF!="x",#REF!*#REF!)+IF(#REF!="x",#REF!*#REF!)+IF(#REF!="x",#REF!*#REF!)+IF(#REF!="x",#REF!*#REF!)+IF(#REF!="x",#REF!*#REF!)+IF(#REF!="x",#REF!*#REF!)+IF(#REF!="x",#REF!*#REF!)+IF(#REF!="x",#REF!*#REF!)+IF(#REF!="x",#REF!*#REF!)+IF(#REF!="x",#REF!*#REF!)+IF(AG12="x",Z12*AA12)+IF(AG13="x",Z13*AA13)+IF(AG14="x",Z14*AA14)+IF(AG15="x",Z15*AA15)+IF(AG16="x",Z16*AA16)+IF(#REF!="x",#REF!*#REF!)+IF(#REF!="x",#REF!*#REF!)+IF(#REF!="x",#REF!*#REF!)+IF(#REF!="x",#REF!*#REF!)+IF(#REF!="x",#REF!*#REF!)+IF(#REF!="x",#REF!*#REF!)+IF(#REF!="x",#REF!*#REF!)+IF(AG17="x",Z17*AA17)+IF(AG18="x",Z18*AA18)+IF(AG19="x",Z19*AA19)</f>
        <v>#REF!</v>
      </c>
      <c r="AH21" s="253" t="e">
        <f>SUM(AD21:AG21)</f>
        <v>#REF!</v>
      </c>
      <c r="AI21" s="222"/>
      <c r="CD21" s="158"/>
      <c r="CE21" s="159"/>
    </row>
    <row r="22" spans="1:83" ht="18" customHeight="1" x14ac:dyDescent="0.25">
      <c r="A22" s="220"/>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222"/>
    </row>
    <row r="23" spans="1:83" ht="27" customHeight="1" x14ac:dyDescent="0.25">
      <c r="A23" s="220"/>
      <c r="B23" s="488"/>
      <c r="C23" s="488"/>
      <c r="D23" s="488"/>
      <c r="E23" s="488"/>
      <c r="F23" s="488"/>
      <c r="G23" s="488"/>
      <c r="H23" s="179"/>
      <c r="I23" s="179"/>
      <c r="J23" s="179"/>
      <c r="K23" s="179"/>
      <c r="L23" s="179"/>
      <c r="M23" s="179"/>
      <c r="N23" s="179"/>
      <c r="O23" s="179"/>
      <c r="P23" s="179"/>
      <c r="Q23" s="179"/>
      <c r="R23" s="179"/>
      <c r="S23" s="179"/>
      <c r="T23" s="179"/>
      <c r="U23" s="179"/>
      <c r="V23" s="179"/>
      <c r="W23" s="179"/>
      <c r="X23" s="179"/>
      <c r="Y23" s="216"/>
      <c r="Z23" s="175"/>
      <c r="AA23" s="216"/>
      <c r="AB23" s="216"/>
      <c r="AC23" s="55"/>
      <c r="AD23" s="177"/>
      <c r="AE23" s="254" t="e">
        <f>AH21</f>
        <v>#REF!</v>
      </c>
      <c r="AF23" s="179"/>
      <c r="AG23" s="55"/>
      <c r="AH23" s="55"/>
      <c r="AI23" s="222"/>
    </row>
    <row r="24" spans="1:83" ht="15.75" customHeight="1" thickBot="1" x14ac:dyDescent="0.3">
      <c r="A24" s="220"/>
      <c r="B24" s="55"/>
      <c r="C24" s="55"/>
      <c r="D24" s="55"/>
      <c r="E24" s="55"/>
      <c r="F24" s="55"/>
      <c r="G24" s="55"/>
      <c r="H24" s="55"/>
      <c r="I24" s="55"/>
      <c r="J24" s="55"/>
      <c r="K24" s="55"/>
      <c r="L24" s="55"/>
      <c r="M24" s="55"/>
      <c r="N24" s="55"/>
      <c r="O24" s="55"/>
      <c r="P24" s="55"/>
      <c r="Q24" s="55"/>
      <c r="R24" s="55"/>
      <c r="S24" s="55"/>
      <c r="T24" s="55"/>
      <c r="U24" s="55"/>
      <c r="V24" s="55"/>
      <c r="W24" s="55"/>
      <c r="X24" s="55"/>
      <c r="Y24" s="55"/>
      <c r="Z24" s="55"/>
      <c r="AA24" s="47"/>
      <c r="AB24" s="47"/>
      <c r="AC24" s="55"/>
      <c r="AD24" s="177"/>
      <c r="AE24" s="177"/>
      <c r="AF24" s="55"/>
      <c r="AG24" s="55"/>
      <c r="AH24" s="55"/>
      <c r="AI24" s="222"/>
    </row>
    <row r="25" spans="1:83" ht="0.75" customHeight="1" thickTop="1" x14ac:dyDescent="0.25">
      <c r="A25" s="489"/>
      <c r="B25" s="490"/>
      <c r="C25" s="490"/>
      <c r="D25" s="490"/>
      <c r="E25" s="490"/>
      <c r="F25" s="490"/>
      <c r="G25" s="490"/>
      <c r="H25" s="490"/>
      <c r="I25" s="490"/>
      <c r="J25" s="490"/>
      <c r="K25" s="490"/>
      <c r="L25" s="490"/>
      <c r="M25" s="490"/>
      <c r="N25" s="490"/>
      <c r="O25" s="490"/>
      <c r="P25" s="490"/>
      <c r="Q25" s="490"/>
      <c r="R25" s="490"/>
      <c r="S25" s="490"/>
      <c r="T25" s="490"/>
      <c r="U25" s="490"/>
      <c r="V25" s="490"/>
      <c r="W25" s="490"/>
      <c r="X25" s="490"/>
      <c r="Y25" s="490"/>
      <c r="Z25" s="490"/>
      <c r="AA25" s="490"/>
      <c r="AB25" s="490"/>
      <c r="AC25" s="490"/>
      <c r="AD25" s="490"/>
      <c r="AE25" s="490"/>
      <c r="AF25" s="490"/>
      <c r="AG25" s="490"/>
      <c r="AH25" s="490"/>
      <c r="AI25" s="491"/>
    </row>
    <row r="26" spans="1:83" s="186" customFormat="1" x14ac:dyDescent="0.25">
      <c r="Y26" s="187"/>
      <c r="Z26" s="187"/>
      <c r="AA26" s="187"/>
      <c r="AB26" s="188"/>
      <c r="AF26" s="189"/>
      <c r="CD26" s="159"/>
      <c r="CE26" s="159"/>
    </row>
    <row r="27" spans="1:83" x14ac:dyDescent="0.25">
      <c r="W27" s="255"/>
    </row>
    <row r="30" spans="1:83" x14ac:dyDescent="0.25">
      <c r="AC30" s="256"/>
    </row>
    <row r="33" spans="25:83" x14ac:dyDescent="0.25">
      <c r="Y33" s="44"/>
      <c r="Z33" s="44"/>
      <c r="AA33" s="44"/>
      <c r="AB33" s="44"/>
      <c r="CD33" s="44"/>
      <c r="CE33" s="44"/>
    </row>
    <row r="34" spans="25:83" x14ac:dyDescent="0.25">
      <c r="Y34" s="44"/>
      <c r="Z34" s="44"/>
      <c r="AA34" s="44"/>
      <c r="AB34" s="44"/>
      <c r="CD34" s="44"/>
      <c r="CE34" s="44"/>
    </row>
    <row r="35" spans="25:83" x14ac:dyDescent="0.25">
      <c r="Y35" s="44"/>
      <c r="Z35" s="44"/>
      <c r="AA35" s="44"/>
      <c r="AB35" s="44"/>
      <c r="CD35" s="44"/>
      <c r="CE35" s="44"/>
    </row>
    <row r="36" spans="25:83" x14ac:dyDescent="0.25">
      <c r="Y36" s="44"/>
      <c r="Z36" s="44"/>
      <c r="AA36" s="44"/>
      <c r="AB36" s="44"/>
      <c r="CD36" s="44"/>
      <c r="CE36" s="44"/>
    </row>
    <row r="37" spans="25:83" x14ac:dyDescent="0.25">
      <c r="Y37" s="44"/>
      <c r="Z37" s="44"/>
      <c r="AA37" s="44"/>
      <c r="AB37" s="44"/>
      <c r="CD37" s="44"/>
      <c r="CE37" s="44"/>
    </row>
    <row r="38" spans="25:83" x14ac:dyDescent="0.25">
      <c r="Y38" s="44"/>
      <c r="Z38" s="44"/>
      <c r="AA38" s="44"/>
      <c r="AB38" s="44"/>
      <c r="CD38" s="44"/>
      <c r="CE38" s="44"/>
    </row>
    <row r="39" spans="25:83" x14ac:dyDescent="0.25">
      <c r="Y39" s="44"/>
      <c r="Z39" s="44"/>
      <c r="AA39" s="44"/>
      <c r="AB39" s="44"/>
      <c r="CD39" s="44"/>
      <c r="CE39" s="44"/>
    </row>
    <row r="40" spans="25:83" x14ac:dyDescent="0.25">
      <c r="Y40" s="44"/>
      <c r="Z40" s="44"/>
      <c r="AA40" s="44"/>
      <c r="AB40" s="44"/>
      <c r="CD40" s="44"/>
      <c r="CE40" s="44"/>
    </row>
    <row r="41" spans="25:83" x14ac:dyDescent="0.25">
      <c r="Y41" s="44"/>
      <c r="Z41" s="44"/>
      <c r="AA41" s="44"/>
      <c r="AB41" s="44"/>
      <c r="CD41" s="44"/>
      <c r="CE41" s="44"/>
    </row>
    <row r="42" spans="25:83" x14ac:dyDescent="0.25">
      <c r="Y42" s="44"/>
      <c r="Z42" s="44"/>
      <c r="AA42" s="44"/>
      <c r="AB42" s="44"/>
      <c r="CD42" s="44"/>
      <c r="CE42" s="44"/>
    </row>
    <row r="43" spans="25:83" x14ac:dyDescent="0.25">
      <c r="Y43" s="44"/>
      <c r="Z43" s="44"/>
      <c r="AA43" s="44"/>
      <c r="AB43" s="44"/>
      <c r="CD43" s="44"/>
      <c r="CE43" s="44"/>
    </row>
    <row r="44" spans="25:83" x14ac:dyDescent="0.25">
      <c r="Y44" s="44"/>
      <c r="Z44" s="44"/>
      <c r="AA44" s="44"/>
      <c r="AB44" s="44"/>
      <c r="CD44" s="44"/>
      <c r="CE44" s="44"/>
    </row>
    <row r="45" spans="25:83" x14ac:dyDescent="0.25">
      <c r="Y45" s="44"/>
      <c r="Z45" s="44"/>
      <c r="AA45" s="44"/>
      <c r="AB45" s="44"/>
      <c r="CD45" s="44"/>
      <c r="CE45" s="44"/>
    </row>
    <row r="46" spans="25:83" x14ac:dyDescent="0.25">
      <c r="Y46" s="44"/>
      <c r="Z46" s="44"/>
      <c r="AA46" s="44"/>
      <c r="AB46" s="44"/>
      <c r="CD46" s="44"/>
      <c r="CE46" s="44"/>
    </row>
    <row r="47" spans="25:83" x14ac:dyDescent="0.25">
      <c r="Y47" s="44"/>
      <c r="Z47" s="44"/>
      <c r="AA47" s="44"/>
      <c r="AB47" s="44"/>
      <c r="CD47" s="44"/>
      <c r="CE47" s="44"/>
    </row>
    <row r="48" spans="25:83" x14ac:dyDescent="0.25">
      <c r="Y48" s="44"/>
      <c r="Z48" s="44"/>
      <c r="AA48" s="44"/>
      <c r="AB48" s="44"/>
      <c r="CD48" s="44"/>
      <c r="CE48" s="44"/>
    </row>
    <row r="49" spans="25:83" x14ac:dyDescent="0.25">
      <c r="Y49" s="44"/>
      <c r="Z49" s="44"/>
      <c r="AA49" s="44"/>
      <c r="AB49" s="44"/>
      <c r="CD49" s="44"/>
      <c r="CE49" s="44"/>
    </row>
    <row r="50" spans="25:83" x14ac:dyDescent="0.25">
      <c r="Y50" s="44"/>
      <c r="Z50" s="44"/>
      <c r="AA50" s="44"/>
      <c r="AB50" s="44"/>
      <c r="CD50" s="44"/>
      <c r="CE50" s="44"/>
    </row>
    <row r="51" spans="25:83" x14ac:dyDescent="0.25">
      <c r="Y51" s="44"/>
      <c r="Z51" s="44"/>
      <c r="AA51" s="44"/>
      <c r="AB51" s="44"/>
      <c r="CD51" s="44"/>
      <c r="CE51" s="44"/>
    </row>
    <row r="52" spans="25:83" x14ac:dyDescent="0.25">
      <c r="Y52" s="44"/>
      <c r="Z52" s="44"/>
      <c r="AA52" s="44"/>
      <c r="AB52" s="44"/>
      <c r="CD52" s="44"/>
      <c r="CE52" s="44"/>
    </row>
    <row r="53" spans="25:83" x14ac:dyDescent="0.25">
      <c r="Y53" s="44"/>
      <c r="Z53" s="44"/>
      <c r="AA53" s="44"/>
      <c r="AB53" s="44"/>
      <c r="CD53" s="44"/>
      <c r="CE53" s="44"/>
    </row>
    <row r="54" spans="25:83" x14ac:dyDescent="0.25">
      <c r="Y54" s="44"/>
      <c r="Z54" s="44"/>
      <c r="AA54" s="44"/>
      <c r="AB54" s="44"/>
      <c r="CD54" s="44"/>
      <c r="CE54" s="44"/>
    </row>
    <row r="55" spans="25:83" x14ac:dyDescent="0.25">
      <c r="Y55" s="44"/>
      <c r="Z55" s="44"/>
      <c r="AA55" s="44"/>
      <c r="AB55" s="44"/>
      <c r="CD55" s="44"/>
      <c r="CE55" s="44"/>
    </row>
    <row r="56" spans="25:83" x14ac:dyDescent="0.25">
      <c r="Y56" s="44"/>
      <c r="Z56" s="44"/>
      <c r="AA56" s="44"/>
      <c r="AB56" s="44"/>
      <c r="CD56" s="44"/>
      <c r="CE56" s="44"/>
    </row>
    <row r="57" spans="25:83" x14ac:dyDescent="0.25">
      <c r="Y57" s="44"/>
      <c r="Z57" s="44"/>
      <c r="AA57" s="44"/>
      <c r="AB57" s="44"/>
      <c r="CD57" s="44"/>
      <c r="CE57" s="44"/>
    </row>
    <row r="58" spans="25:83" x14ac:dyDescent="0.25">
      <c r="Y58" s="44"/>
      <c r="Z58" s="44"/>
      <c r="AA58" s="44"/>
      <c r="AB58" s="44"/>
      <c r="CD58" s="44"/>
      <c r="CE58" s="44"/>
    </row>
    <row r="59" spans="25:83" x14ac:dyDescent="0.25">
      <c r="Y59" s="44"/>
      <c r="Z59" s="44"/>
      <c r="AA59" s="44"/>
      <c r="AB59" s="44"/>
      <c r="CD59" s="44"/>
      <c r="CE59" s="44"/>
    </row>
    <row r="60" spans="25:83" x14ac:dyDescent="0.25">
      <c r="Y60" s="44"/>
      <c r="Z60" s="44"/>
      <c r="AA60" s="44"/>
      <c r="AB60" s="44"/>
      <c r="CD60" s="44"/>
      <c r="CE60" s="44"/>
    </row>
    <row r="61" spans="25:83" x14ac:dyDescent="0.25">
      <c r="Y61" s="44"/>
      <c r="Z61" s="44"/>
      <c r="AA61" s="44"/>
      <c r="AB61" s="44"/>
      <c r="CD61" s="44"/>
      <c r="CE61" s="44"/>
    </row>
    <row r="62" spans="25:83" x14ac:dyDescent="0.25">
      <c r="Y62" s="44"/>
      <c r="Z62" s="44"/>
      <c r="AA62" s="44"/>
      <c r="AB62" s="44"/>
      <c r="CD62" s="44"/>
      <c r="CE62" s="44"/>
    </row>
    <row r="63" spans="25:83" x14ac:dyDescent="0.25">
      <c r="Y63" s="44"/>
      <c r="Z63" s="44"/>
      <c r="AA63" s="44"/>
      <c r="AB63" s="44"/>
      <c r="CD63" s="44"/>
      <c r="CE63" s="44"/>
    </row>
    <row r="64" spans="25:83" x14ac:dyDescent="0.25">
      <c r="Y64" s="44"/>
      <c r="Z64" s="44"/>
      <c r="AA64" s="44"/>
      <c r="AB64" s="44"/>
      <c r="CD64" s="44"/>
      <c r="CE64" s="44"/>
    </row>
    <row r="65" spans="25:83" x14ac:dyDescent="0.25">
      <c r="Y65" s="44"/>
      <c r="Z65" s="44"/>
      <c r="AA65" s="44"/>
      <c r="AB65" s="44"/>
      <c r="CD65" s="44"/>
      <c r="CE65" s="44"/>
    </row>
    <row r="66" spans="25:83" x14ac:dyDescent="0.25">
      <c r="Y66" s="44"/>
      <c r="Z66" s="44"/>
      <c r="AA66" s="44"/>
      <c r="AB66" s="44"/>
      <c r="CD66" s="44"/>
      <c r="CE66" s="44"/>
    </row>
    <row r="67" spans="25:83" x14ac:dyDescent="0.25">
      <c r="Y67" s="44"/>
      <c r="Z67" s="44"/>
      <c r="AA67" s="44"/>
      <c r="AB67" s="44"/>
      <c r="CD67" s="44"/>
      <c r="CE67" s="44"/>
    </row>
    <row r="68" spans="25:83" x14ac:dyDescent="0.25">
      <c r="Y68" s="44"/>
      <c r="Z68" s="44"/>
      <c r="AA68" s="44"/>
      <c r="AB68" s="44"/>
      <c r="CD68" s="44"/>
      <c r="CE68" s="44"/>
    </row>
    <row r="69" spans="25:83" x14ac:dyDescent="0.25">
      <c r="Y69" s="44"/>
      <c r="Z69" s="44"/>
      <c r="AA69" s="44"/>
      <c r="AB69" s="44"/>
      <c r="CD69" s="44"/>
      <c r="CE69" s="44"/>
    </row>
    <row r="70" spans="25:83" x14ac:dyDescent="0.25">
      <c r="Y70" s="44"/>
      <c r="Z70" s="44"/>
      <c r="AA70" s="44"/>
      <c r="AB70" s="44"/>
      <c r="CD70" s="44"/>
      <c r="CE70" s="44"/>
    </row>
    <row r="71" spans="25:83" x14ac:dyDescent="0.25">
      <c r="Y71" s="44"/>
      <c r="Z71" s="44"/>
      <c r="AA71" s="44"/>
      <c r="AB71" s="44"/>
      <c r="CD71" s="44"/>
      <c r="CE71" s="44"/>
    </row>
    <row r="72" spans="25:83" x14ac:dyDescent="0.25">
      <c r="Y72" s="44"/>
      <c r="Z72" s="44"/>
      <c r="AA72" s="44"/>
      <c r="AB72" s="44"/>
      <c r="CD72" s="44"/>
      <c r="CE72" s="44"/>
    </row>
    <row r="73" spans="25:83" x14ac:dyDescent="0.25">
      <c r="Y73" s="44"/>
      <c r="Z73" s="44"/>
      <c r="AA73" s="44"/>
      <c r="AB73" s="44"/>
      <c r="CD73" s="44"/>
      <c r="CE73" s="44"/>
    </row>
    <row r="74" spans="25:83" x14ac:dyDescent="0.25">
      <c r="Y74" s="44"/>
      <c r="Z74" s="44"/>
      <c r="AA74" s="44"/>
      <c r="AB74" s="44"/>
      <c r="CD74" s="44"/>
      <c r="CE74" s="44"/>
    </row>
    <row r="75" spans="25:83" x14ac:dyDescent="0.25">
      <c r="Y75" s="44"/>
      <c r="Z75" s="44"/>
      <c r="AA75" s="44"/>
      <c r="AB75" s="44"/>
      <c r="CD75" s="44"/>
      <c r="CE75" s="44"/>
    </row>
    <row r="76" spans="25:83" x14ac:dyDescent="0.25">
      <c r="Y76" s="44"/>
      <c r="Z76" s="44"/>
      <c r="AA76" s="44"/>
      <c r="AB76" s="44"/>
      <c r="CD76" s="44"/>
      <c r="CE76" s="44"/>
    </row>
    <row r="77" spans="25:83" x14ac:dyDescent="0.25">
      <c r="Y77" s="44"/>
      <c r="Z77" s="44"/>
      <c r="AA77" s="44"/>
      <c r="AB77" s="44"/>
      <c r="CD77" s="44"/>
      <c r="CE77" s="44"/>
    </row>
    <row r="78" spans="25:83" x14ac:dyDescent="0.25">
      <c r="Y78" s="44"/>
      <c r="Z78" s="44"/>
      <c r="AA78" s="44"/>
      <c r="AB78" s="44"/>
      <c r="CD78" s="44"/>
      <c r="CE78" s="44"/>
    </row>
    <row r="79" spans="25:83" x14ac:dyDescent="0.25">
      <c r="Y79" s="44"/>
      <c r="Z79" s="44"/>
      <c r="AA79" s="44"/>
      <c r="AB79" s="44"/>
      <c r="CD79" s="44"/>
      <c r="CE79" s="44"/>
    </row>
    <row r="80" spans="25:83" x14ac:dyDescent="0.25">
      <c r="Y80" s="44"/>
      <c r="Z80" s="44"/>
      <c r="AA80" s="44"/>
      <c r="AB80" s="44"/>
      <c r="CD80" s="44"/>
      <c r="CE80" s="44"/>
    </row>
    <row r="81" spans="25:83" x14ac:dyDescent="0.25">
      <c r="Y81" s="44"/>
      <c r="Z81" s="44"/>
      <c r="AA81" s="44"/>
      <c r="AB81" s="44"/>
      <c r="CD81" s="44"/>
      <c r="CE81" s="44"/>
    </row>
    <row r="82" spans="25:83" x14ac:dyDescent="0.25">
      <c r="Y82" s="44"/>
      <c r="Z82" s="44"/>
      <c r="AA82" s="44"/>
      <c r="AB82" s="44"/>
      <c r="CD82" s="44"/>
      <c r="CE82" s="44"/>
    </row>
    <row r="83" spans="25:83" x14ac:dyDescent="0.25">
      <c r="Y83" s="44"/>
      <c r="Z83" s="44"/>
      <c r="AA83" s="44"/>
      <c r="AB83" s="44"/>
      <c r="CD83" s="44"/>
      <c r="CE83" s="44"/>
    </row>
    <row r="84" spans="25:83" x14ac:dyDescent="0.25">
      <c r="Y84" s="44"/>
      <c r="Z84" s="44"/>
      <c r="AA84" s="44"/>
      <c r="AB84" s="44"/>
      <c r="CD84" s="44"/>
      <c r="CE84" s="44"/>
    </row>
    <row r="85" spans="25:83" x14ac:dyDescent="0.25">
      <c r="Y85" s="44"/>
      <c r="Z85" s="44"/>
      <c r="AA85" s="44"/>
      <c r="AB85" s="44"/>
      <c r="CD85" s="44"/>
      <c r="CE85" s="44"/>
    </row>
    <row r="86" spans="25:83" x14ac:dyDescent="0.25">
      <c r="Y86" s="44"/>
      <c r="Z86" s="44"/>
      <c r="AA86" s="44"/>
      <c r="AB86" s="44"/>
      <c r="CD86" s="44"/>
      <c r="CE86" s="44"/>
    </row>
    <row r="87" spans="25:83" x14ac:dyDescent="0.25">
      <c r="Y87" s="44"/>
      <c r="Z87" s="44"/>
      <c r="AA87" s="44"/>
      <c r="AB87" s="44"/>
      <c r="CD87" s="44"/>
      <c r="CE87" s="44"/>
    </row>
    <row r="88" spans="25:83" x14ac:dyDescent="0.25">
      <c r="Y88" s="44"/>
      <c r="Z88" s="44"/>
      <c r="AA88" s="44"/>
      <c r="AB88" s="44"/>
      <c r="CD88" s="44"/>
      <c r="CE88" s="44"/>
    </row>
    <row r="89" spans="25:83" x14ac:dyDescent="0.25">
      <c r="Y89" s="44"/>
      <c r="Z89" s="44"/>
      <c r="AA89" s="44"/>
      <c r="AB89" s="44"/>
      <c r="CD89" s="44"/>
      <c r="CE89" s="44"/>
    </row>
    <row r="90" spans="25:83" x14ac:dyDescent="0.25">
      <c r="Y90" s="44"/>
      <c r="Z90" s="44"/>
      <c r="AA90" s="44"/>
      <c r="AB90" s="44"/>
      <c r="CD90" s="44"/>
      <c r="CE90" s="44"/>
    </row>
    <row r="91" spans="25:83" x14ac:dyDescent="0.25">
      <c r="Y91" s="44"/>
      <c r="Z91" s="44"/>
      <c r="AA91" s="44"/>
      <c r="AB91" s="44"/>
      <c r="CD91" s="44"/>
      <c r="CE91" s="44"/>
    </row>
    <row r="92" spans="25:83" x14ac:dyDescent="0.25">
      <c r="Y92" s="44"/>
      <c r="Z92" s="44"/>
      <c r="AA92" s="44"/>
      <c r="AB92" s="44"/>
      <c r="CD92" s="44"/>
      <c r="CE92" s="44"/>
    </row>
    <row r="93" spans="25:83" x14ac:dyDescent="0.25">
      <c r="Y93" s="44"/>
      <c r="Z93" s="44"/>
      <c r="AA93" s="44"/>
      <c r="AB93" s="44"/>
      <c r="CD93" s="44"/>
      <c r="CE93" s="44"/>
    </row>
    <row r="94" spans="25:83" x14ac:dyDescent="0.25">
      <c r="Y94" s="44"/>
      <c r="Z94" s="44"/>
      <c r="AA94" s="44"/>
      <c r="AB94" s="44"/>
      <c r="CD94" s="44"/>
      <c r="CE94" s="44"/>
    </row>
    <row r="95" spans="25:83" x14ac:dyDescent="0.25">
      <c r="Y95" s="44"/>
      <c r="Z95" s="44"/>
      <c r="AA95" s="44"/>
      <c r="AB95" s="44"/>
      <c r="CD95" s="44"/>
      <c r="CE95" s="44"/>
    </row>
    <row r="96" spans="25:83" x14ac:dyDescent="0.25">
      <c r="Y96" s="44"/>
      <c r="Z96" s="44"/>
      <c r="AA96" s="44"/>
      <c r="AB96" s="44"/>
      <c r="CD96" s="44"/>
      <c r="CE96" s="44"/>
    </row>
    <row r="97" spans="25:83" x14ac:dyDescent="0.25">
      <c r="Y97" s="44"/>
      <c r="Z97" s="44"/>
      <c r="AA97" s="44"/>
      <c r="AB97" s="44"/>
      <c r="CD97" s="44"/>
      <c r="CE97" s="44"/>
    </row>
    <row r="98" spans="25:83" x14ac:dyDescent="0.25">
      <c r="Y98" s="44"/>
      <c r="Z98" s="44"/>
      <c r="AA98" s="44"/>
      <c r="AB98" s="44"/>
      <c r="CD98" s="44"/>
      <c r="CE98" s="44"/>
    </row>
    <row r="99" spans="25:83" x14ac:dyDescent="0.25">
      <c r="Y99" s="44"/>
      <c r="Z99" s="44"/>
      <c r="AA99" s="44"/>
      <c r="AB99" s="44"/>
      <c r="CD99" s="44"/>
      <c r="CE99" s="44"/>
    </row>
    <row r="100" spans="25:83" x14ac:dyDescent="0.25">
      <c r="Y100" s="44"/>
      <c r="Z100" s="44"/>
      <c r="AA100" s="44"/>
      <c r="AB100" s="44"/>
      <c r="CD100" s="44"/>
      <c r="CE100" s="44"/>
    </row>
    <row r="101" spans="25:83" x14ac:dyDescent="0.25">
      <c r="Y101" s="44"/>
      <c r="Z101" s="44"/>
      <c r="AA101" s="44"/>
      <c r="AB101" s="44"/>
      <c r="CD101" s="44"/>
      <c r="CE101" s="44"/>
    </row>
    <row r="102" spans="25:83" x14ac:dyDescent="0.25">
      <c r="Y102" s="44"/>
      <c r="Z102" s="44"/>
      <c r="AA102" s="44"/>
      <c r="AB102" s="44"/>
      <c r="CD102" s="44"/>
      <c r="CE102" s="44"/>
    </row>
    <row r="103" spans="25:83" x14ac:dyDescent="0.25">
      <c r="Y103" s="44"/>
      <c r="Z103" s="44"/>
      <c r="AA103" s="44"/>
      <c r="AB103" s="44"/>
      <c r="CD103" s="44"/>
      <c r="CE103" s="44"/>
    </row>
    <row r="104" spans="25:83" x14ac:dyDescent="0.25">
      <c r="Y104" s="44"/>
      <c r="Z104" s="44"/>
      <c r="AA104" s="44"/>
      <c r="AB104" s="44"/>
      <c r="CD104" s="44"/>
      <c r="CE104" s="44"/>
    </row>
    <row r="105" spans="25:83" x14ac:dyDescent="0.25">
      <c r="Y105" s="44"/>
      <c r="Z105" s="44"/>
      <c r="AA105" s="44"/>
      <c r="AB105" s="44"/>
      <c r="CD105" s="44"/>
      <c r="CE105" s="44"/>
    </row>
    <row r="106" spans="25:83" x14ac:dyDescent="0.25">
      <c r="Y106" s="44"/>
      <c r="Z106" s="44"/>
      <c r="AA106" s="44"/>
      <c r="AB106" s="44"/>
      <c r="CD106" s="44"/>
      <c r="CE106" s="44"/>
    </row>
    <row r="107" spans="25:83" x14ac:dyDescent="0.25">
      <c r="Y107" s="44"/>
      <c r="Z107" s="44"/>
      <c r="AA107" s="44"/>
      <c r="AB107" s="44"/>
      <c r="CD107" s="44"/>
      <c r="CE107" s="44"/>
    </row>
    <row r="108" spans="25:83" x14ac:dyDescent="0.25">
      <c r="Y108" s="44"/>
      <c r="Z108" s="44"/>
      <c r="AA108" s="44"/>
      <c r="AB108" s="44"/>
      <c r="CD108" s="44"/>
      <c r="CE108" s="44"/>
    </row>
    <row r="109" spans="25:83" x14ac:dyDescent="0.25">
      <c r="Y109" s="44"/>
      <c r="Z109" s="44"/>
      <c r="AA109" s="44"/>
      <c r="AB109" s="44"/>
      <c r="CD109" s="44"/>
      <c r="CE109" s="44"/>
    </row>
    <row r="110" spans="25:83" x14ac:dyDescent="0.25">
      <c r="Y110" s="44"/>
      <c r="Z110" s="44"/>
      <c r="AA110" s="44"/>
      <c r="AB110" s="44"/>
      <c r="CD110" s="44"/>
      <c r="CE110" s="44"/>
    </row>
    <row r="111" spans="25:83" x14ac:dyDescent="0.25">
      <c r="Y111" s="44"/>
      <c r="Z111" s="44"/>
      <c r="AA111" s="44"/>
      <c r="AB111" s="44"/>
      <c r="CD111" s="44"/>
      <c r="CE111" s="44"/>
    </row>
    <row r="112" spans="25:83" x14ac:dyDescent="0.25">
      <c r="Y112" s="44"/>
      <c r="Z112" s="44"/>
      <c r="AA112" s="44"/>
      <c r="AB112" s="44"/>
      <c r="CD112" s="44"/>
      <c r="CE112" s="44"/>
    </row>
    <row r="113" spans="25:83" x14ac:dyDescent="0.25">
      <c r="Y113" s="44"/>
      <c r="Z113" s="44"/>
      <c r="AA113" s="44"/>
      <c r="AB113" s="44"/>
      <c r="CD113" s="44"/>
      <c r="CE113" s="44"/>
    </row>
    <row r="114" spans="25:83" x14ac:dyDescent="0.25">
      <c r="Y114" s="44"/>
      <c r="Z114" s="44"/>
      <c r="AA114" s="44"/>
      <c r="AB114" s="44"/>
      <c r="CD114" s="44"/>
      <c r="CE114" s="44"/>
    </row>
    <row r="115" spans="25:83" x14ac:dyDescent="0.25">
      <c r="Y115" s="44"/>
      <c r="Z115" s="44"/>
      <c r="AA115" s="44"/>
      <c r="AB115" s="44"/>
      <c r="CD115" s="44"/>
      <c r="CE115" s="44"/>
    </row>
    <row r="116" spans="25:83" x14ac:dyDescent="0.25">
      <c r="Y116" s="44"/>
      <c r="Z116" s="44"/>
      <c r="AA116" s="44"/>
      <c r="AB116" s="44"/>
      <c r="CD116" s="44"/>
      <c r="CE116" s="44"/>
    </row>
    <row r="117" spans="25:83" x14ac:dyDescent="0.25">
      <c r="Y117" s="44"/>
      <c r="Z117" s="44"/>
      <c r="AA117" s="44"/>
      <c r="AB117" s="44"/>
      <c r="CD117" s="44"/>
      <c r="CE117" s="44"/>
    </row>
    <row r="118" spans="25:83" x14ac:dyDescent="0.25">
      <c r="Y118" s="44"/>
      <c r="Z118" s="44"/>
      <c r="AA118" s="44"/>
      <c r="AB118" s="44"/>
      <c r="CD118" s="44"/>
      <c r="CE118" s="44"/>
    </row>
    <row r="119" spans="25:83" x14ac:dyDescent="0.25">
      <c r="Y119" s="44"/>
      <c r="Z119" s="44"/>
      <c r="AA119" s="44"/>
      <c r="AB119" s="44"/>
      <c r="CD119" s="44"/>
      <c r="CE119" s="44"/>
    </row>
    <row r="120" spans="25:83" x14ac:dyDescent="0.25">
      <c r="Y120" s="44"/>
      <c r="Z120" s="44"/>
      <c r="AA120" s="44"/>
      <c r="AB120" s="44"/>
      <c r="CD120" s="44"/>
      <c r="CE120" s="44"/>
    </row>
    <row r="121" spans="25:83" x14ac:dyDescent="0.25">
      <c r="Y121" s="44"/>
      <c r="Z121" s="44"/>
      <c r="AA121" s="44"/>
      <c r="AB121" s="44"/>
      <c r="CD121" s="44"/>
      <c r="CE121" s="44"/>
    </row>
    <row r="122" spans="25:83" x14ac:dyDescent="0.25">
      <c r="Y122" s="44"/>
      <c r="Z122" s="44"/>
      <c r="AA122" s="44"/>
      <c r="AB122" s="44"/>
      <c r="CD122" s="44"/>
      <c r="CE122" s="44"/>
    </row>
    <row r="123" spans="25:83" x14ac:dyDescent="0.25">
      <c r="Y123" s="44"/>
      <c r="Z123" s="44"/>
      <c r="AA123" s="44"/>
      <c r="AB123" s="44"/>
      <c r="CD123" s="44"/>
      <c r="CE123" s="44"/>
    </row>
    <row r="124" spans="25:83" x14ac:dyDescent="0.25">
      <c r="Y124" s="44"/>
      <c r="Z124" s="44"/>
      <c r="AA124" s="44"/>
      <c r="AB124" s="44"/>
      <c r="CD124" s="44"/>
      <c r="CE124" s="44"/>
    </row>
    <row r="125" spans="25:83" x14ac:dyDescent="0.25">
      <c r="Y125" s="44"/>
      <c r="Z125" s="44"/>
      <c r="AA125" s="44"/>
      <c r="AB125" s="44"/>
      <c r="CD125" s="44"/>
      <c r="CE125" s="44"/>
    </row>
    <row r="126" spans="25:83" x14ac:dyDescent="0.25">
      <c r="Y126" s="44"/>
      <c r="Z126" s="44"/>
      <c r="AA126" s="44"/>
      <c r="AB126" s="44"/>
      <c r="CD126" s="44"/>
      <c r="CE126" s="44"/>
    </row>
    <row r="127" spans="25:83" x14ac:dyDescent="0.25">
      <c r="Y127" s="44"/>
      <c r="Z127" s="44"/>
      <c r="AA127" s="44"/>
      <c r="AB127" s="44"/>
      <c r="CD127" s="44"/>
      <c r="CE127" s="44"/>
    </row>
    <row r="128" spans="25:83" x14ac:dyDescent="0.25">
      <c r="Y128" s="44"/>
      <c r="Z128" s="44"/>
      <c r="AA128" s="44"/>
      <c r="AB128" s="44"/>
      <c r="CD128" s="44"/>
      <c r="CE128" s="44"/>
    </row>
    <row r="129" spans="25:83" x14ac:dyDescent="0.25">
      <c r="Y129" s="44"/>
      <c r="Z129" s="44"/>
      <c r="AA129" s="44"/>
      <c r="AB129" s="44"/>
      <c r="CD129" s="44"/>
      <c r="CE129" s="44"/>
    </row>
    <row r="130" spans="25:83" x14ac:dyDescent="0.25">
      <c r="Y130" s="44"/>
      <c r="Z130" s="44"/>
      <c r="AA130" s="44"/>
      <c r="AB130" s="44"/>
      <c r="CD130" s="44"/>
      <c r="CE130" s="44"/>
    </row>
    <row r="131" spans="25:83" x14ac:dyDescent="0.25">
      <c r="Y131" s="44"/>
      <c r="Z131" s="44"/>
      <c r="AA131" s="44"/>
      <c r="AB131" s="44"/>
      <c r="CD131" s="44"/>
      <c r="CE131" s="44"/>
    </row>
    <row r="132" spans="25:83" x14ac:dyDescent="0.25">
      <c r="Y132" s="44"/>
      <c r="Z132" s="44"/>
      <c r="AA132" s="44"/>
      <c r="AB132" s="44"/>
      <c r="CD132" s="44"/>
      <c r="CE132" s="44"/>
    </row>
    <row r="133" spans="25:83" x14ac:dyDescent="0.25">
      <c r="Y133" s="44"/>
      <c r="Z133" s="44"/>
      <c r="AA133" s="44"/>
      <c r="AB133" s="44"/>
      <c r="CD133" s="44"/>
      <c r="CE133" s="44"/>
    </row>
    <row r="134" spans="25:83" x14ac:dyDescent="0.25">
      <c r="Y134" s="44"/>
      <c r="Z134" s="44"/>
      <c r="AA134" s="44"/>
      <c r="AB134" s="44"/>
      <c r="CD134" s="44"/>
      <c r="CE134" s="44"/>
    </row>
    <row r="135" spans="25:83" x14ac:dyDescent="0.25">
      <c r="Y135" s="44"/>
      <c r="Z135" s="44"/>
      <c r="AA135" s="44"/>
      <c r="AB135" s="44"/>
      <c r="CD135" s="44"/>
      <c r="CE135" s="44"/>
    </row>
    <row r="136" spans="25:83" x14ac:dyDescent="0.25">
      <c r="Y136" s="44"/>
      <c r="Z136" s="44"/>
      <c r="AA136" s="44"/>
      <c r="AB136" s="44"/>
      <c r="CD136" s="44"/>
      <c r="CE136" s="44"/>
    </row>
    <row r="137" spans="25:83" x14ac:dyDescent="0.25">
      <c r="Y137" s="44"/>
      <c r="Z137" s="44"/>
      <c r="AA137" s="44"/>
      <c r="AB137" s="44"/>
      <c r="CD137" s="44"/>
      <c r="CE137" s="44"/>
    </row>
    <row r="138" spans="25:83" x14ac:dyDescent="0.25">
      <c r="Y138" s="44"/>
      <c r="Z138" s="44"/>
      <c r="AA138" s="44"/>
      <c r="AB138" s="44"/>
      <c r="CD138" s="44"/>
      <c r="CE138" s="44"/>
    </row>
    <row r="139" spans="25:83" x14ac:dyDescent="0.25">
      <c r="Y139" s="44"/>
      <c r="Z139" s="44"/>
      <c r="AA139" s="44"/>
      <c r="AB139" s="44"/>
      <c r="CD139" s="44"/>
      <c r="CE139" s="44"/>
    </row>
    <row r="140" spans="25:83" x14ac:dyDescent="0.25">
      <c r="Y140" s="44"/>
      <c r="Z140" s="44"/>
      <c r="AA140" s="44"/>
      <c r="AB140" s="44"/>
      <c r="CD140" s="44"/>
      <c r="CE140" s="44"/>
    </row>
    <row r="141" spans="25:83" x14ac:dyDescent="0.25">
      <c r="Y141" s="44"/>
      <c r="Z141" s="44"/>
      <c r="AA141" s="44"/>
      <c r="AB141" s="44"/>
      <c r="CD141" s="44"/>
      <c r="CE141" s="44"/>
    </row>
    <row r="142" spans="25:83" x14ac:dyDescent="0.25">
      <c r="Y142" s="44"/>
      <c r="Z142" s="44"/>
      <c r="AA142" s="44"/>
      <c r="AB142" s="44"/>
      <c r="CD142" s="44"/>
      <c r="CE142" s="44"/>
    </row>
    <row r="143" spans="25:83" x14ac:dyDescent="0.25">
      <c r="Y143" s="44"/>
      <c r="Z143" s="44"/>
      <c r="AA143" s="44"/>
      <c r="AB143" s="44"/>
      <c r="CD143" s="44"/>
      <c r="CE143" s="44"/>
    </row>
    <row r="144" spans="25:83" x14ac:dyDescent="0.25">
      <c r="Y144" s="44"/>
      <c r="Z144" s="44"/>
      <c r="AA144" s="44"/>
      <c r="AB144" s="44"/>
      <c r="CD144" s="44"/>
      <c r="CE144" s="44"/>
    </row>
    <row r="145" spans="25:83" x14ac:dyDescent="0.25">
      <c r="Y145" s="44"/>
      <c r="Z145" s="44"/>
      <c r="AA145" s="44"/>
      <c r="AB145" s="44"/>
      <c r="CD145" s="44"/>
      <c r="CE145" s="44"/>
    </row>
    <row r="146" spans="25:83" x14ac:dyDescent="0.25">
      <c r="Y146" s="44"/>
      <c r="Z146" s="44"/>
      <c r="AA146" s="44"/>
      <c r="AB146" s="44"/>
      <c r="CD146" s="44"/>
      <c r="CE146" s="44"/>
    </row>
    <row r="147" spans="25:83" x14ac:dyDescent="0.25">
      <c r="Y147" s="44"/>
      <c r="Z147" s="44"/>
      <c r="AA147" s="44"/>
      <c r="AB147" s="44"/>
      <c r="CD147" s="44"/>
      <c r="CE147" s="44"/>
    </row>
    <row r="148" spans="25:83" x14ac:dyDescent="0.25">
      <c r="Y148" s="44"/>
      <c r="Z148" s="44"/>
      <c r="AA148" s="44"/>
      <c r="AB148" s="44"/>
      <c r="CD148" s="44"/>
      <c r="CE148" s="44"/>
    </row>
    <row r="149" spans="25:83" x14ac:dyDescent="0.25">
      <c r="Y149" s="44"/>
      <c r="Z149" s="44"/>
      <c r="AA149" s="44"/>
      <c r="AB149" s="44"/>
      <c r="CD149" s="44"/>
      <c r="CE149" s="44"/>
    </row>
    <row r="150" spans="25:83" x14ac:dyDescent="0.25">
      <c r="Y150" s="44"/>
      <c r="Z150" s="44"/>
      <c r="AA150" s="44"/>
      <c r="AB150" s="44"/>
      <c r="CD150" s="44"/>
      <c r="CE150" s="44"/>
    </row>
    <row r="151" spans="25:83" x14ac:dyDescent="0.25">
      <c r="Y151" s="44"/>
      <c r="Z151" s="44"/>
      <c r="AA151" s="44"/>
      <c r="AB151" s="44"/>
      <c r="CD151" s="44"/>
      <c r="CE151" s="44"/>
    </row>
    <row r="152" spans="25:83" x14ac:dyDescent="0.25">
      <c r="Y152" s="44"/>
      <c r="Z152" s="44"/>
      <c r="AA152" s="44"/>
      <c r="AB152" s="44"/>
      <c r="CD152" s="44"/>
      <c r="CE152" s="44"/>
    </row>
    <row r="153" spans="25:83" x14ac:dyDescent="0.25">
      <c r="Y153" s="44"/>
      <c r="Z153" s="44"/>
      <c r="AA153" s="44"/>
      <c r="AB153" s="44"/>
      <c r="CD153" s="44"/>
      <c r="CE153" s="44"/>
    </row>
    <row r="154" spans="25:83" x14ac:dyDescent="0.25">
      <c r="Y154" s="44"/>
      <c r="Z154" s="44"/>
      <c r="AA154" s="44"/>
      <c r="AB154" s="44"/>
      <c r="CD154" s="44"/>
      <c r="CE154" s="44"/>
    </row>
    <row r="155" spans="25:83" x14ac:dyDescent="0.25">
      <c r="Y155" s="44"/>
      <c r="Z155" s="44"/>
      <c r="AA155" s="44"/>
      <c r="AB155" s="44"/>
      <c r="CD155" s="44"/>
      <c r="CE155" s="44"/>
    </row>
    <row r="156" spans="25:83" x14ac:dyDescent="0.25">
      <c r="Y156" s="44"/>
      <c r="Z156" s="44"/>
      <c r="AA156" s="44"/>
      <c r="AB156" s="44"/>
      <c r="CD156" s="44"/>
      <c r="CE156" s="44"/>
    </row>
    <row r="157" spans="25:83" x14ac:dyDescent="0.25">
      <c r="Y157" s="44"/>
      <c r="Z157" s="44"/>
      <c r="AA157" s="44"/>
      <c r="AB157" s="44"/>
      <c r="CD157" s="44"/>
      <c r="CE157" s="44"/>
    </row>
    <row r="158" spans="25:83" x14ac:dyDescent="0.25">
      <c r="Y158" s="44"/>
      <c r="Z158" s="44"/>
      <c r="AA158" s="44"/>
      <c r="AB158" s="44"/>
      <c r="CD158" s="44"/>
      <c r="CE158" s="44"/>
    </row>
    <row r="159" spans="25:83" x14ac:dyDescent="0.25">
      <c r="Y159" s="44"/>
      <c r="Z159" s="44"/>
      <c r="AA159" s="44"/>
      <c r="AB159" s="44"/>
      <c r="CD159" s="44"/>
      <c r="CE159" s="44"/>
    </row>
    <row r="160" spans="25:83" x14ac:dyDescent="0.25">
      <c r="Y160" s="44"/>
      <c r="Z160" s="44"/>
      <c r="AA160" s="44"/>
      <c r="AB160" s="44"/>
      <c r="CD160" s="44"/>
      <c r="CE160" s="44"/>
    </row>
    <row r="161" spans="25:83" x14ac:dyDescent="0.25">
      <c r="Y161" s="44"/>
      <c r="Z161" s="44"/>
      <c r="AA161" s="44"/>
      <c r="AB161" s="44"/>
      <c r="CD161" s="44"/>
      <c r="CE161" s="44"/>
    </row>
    <row r="162" spans="25:83" x14ac:dyDescent="0.25">
      <c r="Y162" s="44"/>
      <c r="Z162" s="44"/>
      <c r="AA162" s="44"/>
      <c r="AB162" s="44"/>
      <c r="CD162" s="44"/>
      <c r="CE162" s="44"/>
    </row>
    <row r="163" spans="25:83" x14ac:dyDescent="0.25">
      <c r="Y163" s="44"/>
      <c r="Z163" s="44"/>
      <c r="AA163" s="44"/>
      <c r="AB163" s="44"/>
      <c r="CD163" s="44"/>
      <c r="CE163" s="44"/>
    </row>
    <row r="164" spans="25:83" x14ac:dyDescent="0.25">
      <c r="Y164" s="44"/>
      <c r="Z164" s="44"/>
      <c r="AA164" s="44"/>
      <c r="AB164" s="44"/>
      <c r="CD164" s="44"/>
      <c r="CE164" s="44"/>
    </row>
    <row r="165" spans="25:83" x14ac:dyDescent="0.25">
      <c r="Y165" s="44"/>
      <c r="Z165" s="44"/>
      <c r="AA165" s="44"/>
      <c r="AB165" s="44"/>
      <c r="CD165" s="44"/>
      <c r="CE165" s="44"/>
    </row>
    <row r="166" spans="25:83" x14ac:dyDescent="0.25">
      <c r="Y166" s="44"/>
      <c r="Z166" s="44"/>
      <c r="AA166" s="44"/>
      <c r="AB166" s="44"/>
      <c r="CD166" s="44"/>
      <c r="CE166" s="44"/>
    </row>
    <row r="167" spans="25:83" x14ac:dyDescent="0.25">
      <c r="Y167" s="44"/>
      <c r="Z167" s="44"/>
      <c r="AA167" s="44"/>
      <c r="AB167" s="44"/>
      <c r="CD167" s="44"/>
      <c r="CE167" s="44"/>
    </row>
    <row r="168" spans="25:83" x14ac:dyDescent="0.25">
      <c r="Y168" s="44"/>
      <c r="Z168" s="44"/>
      <c r="AA168" s="44"/>
      <c r="AB168" s="44"/>
      <c r="CD168" s="44"/>
      <c r="CE168" s="44"/>
    </row>
    <row r="169" spans="25:83" x14ac:dyDescent="0.25">
      <c r="Y169" s="44"/>
      <c r="Z169" s="44"/>
      <c r="AA169" s="44"/>
      <c r="AB169" s="44"/>
      <c r="CD169" s="44"/>
      <c r="CE169" s="44"/>
    </row>
    <row r="170" spans="25:83" x14ac:dyDescent="0.25">
      <c r="Y170" s="44"/>
      <c r="Z170" s="44"/>
      <c r="AA170" s="44"/>
      <c r="AB170" s="44"/>
      <c r="CD170" s="44"/>
      <c r="CE170" s="44"/>
    </row>
    <row r="171" spans="25:83" x14ac:dyDescent="0.25">
      <c r="Y171" s="44"/>
      <c r="Z171" s="44"/>
      <c r="AA171" s="44"/>
      <c r="AB171" s="44"/>
      <c r="CD171" s="44"/>
      <c r="CE171" s="44"/>
    </row>
    <row r="172" spans="25:83" x14ac:dyDescent="0.25">
      <c r="Y172" s="44"/>
      <c r="Z172" s="44"/>
      <c r="AA172" s="44"/>
      <c r="AB172" s="44"/>
      <c r="CD172" s="44"/>
      <c r="CE172" s="44"/>
    </row>
    <row r="173" spans="25:83" x14ac:dyDescent="0.25">
      <c r="Y173" s="44"/>
      <c r="Z173" s="44"/>
      <c r="AA173" s="44"/>
      <c r="AB173" s="44"/>
      <c r="CD173" s="44"/>
      <c r="CE173" s="44"/>
    </row>
    <row r="174" spans="25:83" x14ac:dyDescent="0.25">
      <c r="Y174" s="44"/>
      <c r="Z174" s="44"/>
      <c r="AA174" s="44"/>
      <c r="AB174" s="44"/>
      <c r="CD174" s="44"/>
      <c r="CE174" s="44"/>
    </row>
    <row r="175" spans="25:83" x14ac:dyDescent="0.25">
      <c r="Y175" s="44"/>
      <c r="Z175" s="44"/>
      <c r="AA175" s="44"/>
      <c r="AB175" s="44"/>
      <c r="CD175" s="44"/>
      <c r="CE175" s="44"/>
    </row>
    <row r="176" spans="25:83" x14ac:dyDescent="0.25">
      <c r="Y176" s="44"/>
      <c r="Z176" s="44"/>
      <c r="AA176" s="44"/>
      <c r="AB176" s="44"/>
      <c r="CD176" s="44"/>
      <c r="CE176" s="44"/>
    </row>
    <row r="177" spans="25:83" x14ac:dyDescent="0.25">
      <c r="Y177" s="44"/>
      <c r="Z177" s="44"/>
      <c r="AA177" s="44"/>
      <c r="AB177" s="44"/>
      <c r="CD177" s="44"/>
      <c r="CE177" s="44"/>
    </row>
    <row r="178" spans="25:83" x14ac:dyDescent="0.25">
      <c r="Y178" s="44"/>
      <c r="Z178" s="44"/>
      <c r="AA178" s="44"/>
      <c r="AB178" s="44"/>
      <c r="CD178" s="44"/>
      <c r="CE178" s="44"/>
    </row>
    <row r="179" spans="25:83" x14ac:dyDescent="0.25">
      <c r="Y179" s="44"/>
      <c r="Z179" s="44"/>
      <c r="AA179" s="44"/>
      <c r="AB179" s="44"/>
      <c r="CD179" s="44"/>
      <c r="CE179" s="44"/>
    </row>
    <row r="180" spans="25:83" x14ac:dyDescent="0.25">
      <c r="Y180" s="44"/>
      <c r="Z180" s="44"/>
      <c r="AA180" s="44"/>
      <c r="AB180" s="44"/>
      <c r="CD180" s="44"/>
      <c r="CE180" s="44"/>
    </row>
    <row r="181" spans="25:83" x14ac:dyDescent="0.25">
      <c r="Y181" s="44"/>
      <c r="Z181" s="44"/>
      <c r="AA181" s="44"/>
      <c r="AB181" s="44"/>
      <c r="CD181" s="44"/>
      <c r="CE181" s="44"/>
    </row>
    <row r="182" spans="25:83" x14ac:dyDescent="0.25">
      <c r="Y182" s="44"/>
      <c r="Z182" s="44"/>
      <c r="AA182" s="44"/>
      <c r="AB182" s="44"/>
      <c r="CD182" s="44"/>
      <c r="CE182" s="44"/>
    </row>
    <row r="183" spans="25:83" x14ac:dyDescent="0.25">
      <c r="Y183" s="44"/>
      <c r="Z183" s="44"/>
      <c r="AA183" s="44"/>
      <c r="AB183" s="44"/>
      <c r="CD183" s="44"/>
      <c r="CE183" s="44"/>
    </row>
    <row r="184" spans="25:83" x14ac:dyDescent="0.25">
      <c r="Y184" s="44"/>
      <c r="Z184" s="44"/>
      <c r="AA184" s="44"/>
      <c r="AB184" s="44"/>
      <c r="CD184" s="44"/>
      <c r="CE184" s="44"/>
    </row>
    <row r="185" spans="25:83" x14ac:dyDescent="0.25">
      <c r="Y185" s="44"/>
      <c r="Z185" s="44"/>
      <c r="AA185" s="44"/>
      <c r="AB185" s="44"/>
      <c r="CD185" s="44"/>
      <c r="CE185" s="44"/>
    </row>
    <row r="186" spans="25:83" x14ac:dyDescent="0.25">
      <c r="Y186" s="44"/>
      <c r="Z186" s="44"/>
      <c r="AA186" s="44"/>
      <c r="AB186" s="44"/>
      <c r="CD186" s="44"/>
      <c r="CE186" s="44"/>
    </row>
    <row r="187" spans="25:83" x14ac:dyDescent="0.25">
      <c r="Y187" s="44"/>
      <c r="Z187" s="44"/>
      <c r="AA187" s="44"/>
      <c r="AB187" s="44"/>
      <c r="CD187" s="44"/>
      <c r="CE187" s="44"/>
    </row>
    <row r="188" spans="25:83" x14ac:dyDescent="0.25">
      <c r="Y188" s="44"/>
      <c r="Z188" s="44"/>
      <c r="AA188" s="44"/>
      <c r="AB188" s="44"/>
      <c r="CD188" s="44"/>
      <c r="CE188" s="44"/>
    </row>
    <row r="189" spans="25:83" x14ac:dyDescent="0.25">
      <c r="Y189" s="44"/>
      <c r="Z189" s="44"/>
      <c r="AA189" s="44"/>
      <c r="AB189" s="44"/>
      <c r="CD189" s="44"/>
      <c r="CE189" s="44"/>
    </row>
    <row r="190" spans="25:83" x14ac:dyDescent="0.25">
      <c r="Y190" s="44"/>
      <c r="Z190" s="44"/>
      <c r="AA190" s="44"/>
      <c r="AB190" s="44"/>
      <c r="CD190" s="44"/>
      <c r="CE190" s="44"/>
    </row>
    <row r="191" spans="25:83" x14ac:dyDescent="0.25">
      <c r="Y191" s="44"/>
      <c r="Z191" s="44"/>
      <c r="AA191" s="44"/>
      <c r="AB191" s="44"/>
      <c r="CD191" s="44"/>
      <c r="CE191" s="44"/>
    </row>
    <row r="192" spans="25:83" x14ac:dyDescent="0.25">
      <c r="Y192" s="44"/>
      <c r="Z192" s="44"/>
      <c r="AA192" s="44"/>
      <c r="AB192" s="44"/>
      <c r="CD192" s="44"/>
      <c r="CE192" s="44"/>
    </row>
    <row r="193" spans="25:83" x14ac:dyDescent="0.25">
      <c r="Y193" s="44"/>
      <c r="Z193" s="44"/>
      <c r="AA193" s="44"/>
      <c r="AB193" s="44"/>
      <c r="CD193" s="44"/>
      <c r="CE193" s="44"/>
    </row>
    <row r="194" spans="25:83" x14ac:dyDescent="0.25">
      <c r="Y194" s="44"/>
      <c r="Z194" s="44"/>
      <c r="AA194" s="44"/>
      <c r="AB194" s="44"/>
      <c r="CD194" s="44"/>
      <c r="CE194" s="44"/>
    </row>
    <row r="195" spans="25:83" x14ac:dyDescent="0.25">
      <c r="Y195" s="44"/>
      <c r="Z195" s="44"/>
      <c r="AA195" s="44"/>
      <c r="AB195" s="44"/>
      <c r="CD195" s="44"/>
      <c r="CE195" s="44"/>
    </row>
    <row r="196" spans="25:83" x14ac:dyDescent="0.25">
      <c r="Y196" s="44"/>
      <c r="Z196" s="44"/>
      <c r="AA196" s="44"/>
      <c r="AB196" s="44"/>
      <c r="CD196" s="44"/>
      <c r="CE196" s="44"/>
    </row>
    <row r="197" spans="25:83" x14ac:dyDescent="0.25">
      <c r="Y197" s="44"/>
      <c r="Z197" s="44"/>
      <c r="AA197" s="44"/>
      <c r="AB197" s="44"/>
      <c r="CD197" s="44"/>
      <c r="CE197" s="44"/>
    </row>
    <row r="198" spans="25:83" x14ac:dyDescent="0.25">
      <c r="Y198" s="44"/>
      <c r="Z198" s="44"/>
      <c r="AA198" s="44"/>
      <c r="AB198" s="44"/>
      <c r="CD198" s="44"/>
      <c r="CE198" s="44"/>
    </row>
    <row r="199" spans="25:83" x14ac:dyDescent="0.25">
      <c r="Y199" s="44"/>
      <c r="Z199" s="44"/>
      <c r="AA199" s="44"/>
      <c r="AB199" s="44"/>
      <c r="CD199" s="44"/>
      <c r="CE199" s="44"/>
    </row>
    <row r="200" spans="25:83" x14ac:dyDescent="0.25">
      <c r="Y200" s="44"/>
      <c r="Z200" s="44"/>
      <c r="AA200" s="44"/>
      <c r="AB200" s="44"/>
      <c r="CD200" s="44"/>
      <c r="CE200" s="44"/>
    </row>
    <row r="201" spans="25:83" x14ac:dyDescent="0.25">
      <c r="Y201" s="44"/>
      <c r="Z201" s="44"/>
      <c r="AA201" s="44"/>
      <c r="AB201" s="44"/>
      <c r="CD201" s="44"/>
      <c r="CE201" s="44"/>
    </row>
    <row r="202" spans="25:83" x14ac:dyDescent="0.25">
      <c r="Y202" s="44"/>
      <c r="Z202" s="44"/>
      <c r="AA202" s="44"/>
      <c r="AB202" s="44"/>
      <c r="CD202" s="44"/>
      <c r="CE202" s="44"/>
    </row>
    <row r="203" spans="25:83" x14ac:dyDescent="0.25">
      <c r="Y203" s="44"/>
      <c r="Z203" s="44"/>
      <c r="AA203" s="44"/>
      <c r="AB203" s="44"/>
      <c r="CD203" s="44"/>
      <c r="CE203" s="44"/>
    </row>
    <row r="204" spans="25:83" x14ac:dyDescent="0.25">
      <c r="Y204" s="44"/>
      <c r="Z204" s="44"/>
      <c r="AA204" s="44"/>
      <c r="AB204" s="44"/>
      <c r="CD204" s="44"/>
      <c r="CE204" s="44"/>
    </row>
    <row r="205" spans="25:83" x14ac:dyDescent="0.25">
      <c r="Y205" s="44"/>
      <c r="Z205" s="44"/>
      <c r="AA205" s="44"/>
      <c r="AB205" s="44"/>
      <c r="CD205" s="44"/>
      <c r="CE205" s="44"/>
    </row>
    <row r="206" spans="25:83" x14ac:dyDescent="0.25">
      <c r="Y206" s="44"/>
      <c r="Z206" s="44"/>
      <c r="AA206" s="44"/>
      <c r="AB206" s="44"/>
      <c r="CD206" s="44"/>
      <c r="CE206" s="44"/>
    </row>
    <row r="207" spans="25:83" x14ac:dyDescent="0.25">
      <c r="Y207" s="44"/>
      <c r="Z207" s="44"/>
      <c r="AA207" s="44"/>
      <c r="AB207" s="44"/>
      <c r="CD207" s="44"/>
      <c r="CE207" s="44"/>
    </row>
    <row r="208" spans="25:83" x14ac:dyDescent="0.25">
      <c r="Y208" s="44"/>
      <c r="Z208" s="44"/>
      <c r="AA208" s="44"/>
      <c r="AB208" s="44"/>
      <c r="CD208" s="44"/>
      <c r="CE208" s="44"/>
    </row>
    <row r="209" spans="25:83" x14ac:dyDescent="0.25">
      <c r="Y209" s="44"/>
      <c r="Z209" s="44"/>
      <c r="AA209" s="44"/>
      <c r="AB209" s="44"/>
      <c r="CD209" s="44"/>
      <c r="CE209" s="44"/>
    </row>
    <row r="210" spans="25:83" x14ac:dyDescent="0.25">
      <c r="Y210" s="44"/>
      <c r="Z210" s="44"/>
      <c r="AA210" s="44"/>
      <c r="AB210" s="44"/>
      <c r="CD210" s="44"/>
      <c r="CE210" s="44"/>
    </row>
    <row r="211" spans="25:83" x14ac:dyDescent="0.25">
      <c r="Y211" s="44"/>
      <c r="Z211" s="44"/>
      <c r="AA211" s="44"/>
      <c r="AB211" s="44"/>
      <c r="CD211" s="44"/>
      <c r="CE211" s="44"/>
    </row>
    <row r="212" spans="25:83" x14ac:dyDescent="0.25">
      <c r="Y212" s="44"/>
      <c r="Z212" s="44"/>
      <c r="AA212" s="44"/>
      <c r="AB212" s="44"/>
      <c r="CD212" s="44"/>
      <c r="CE212" s="44"/>
    </row>
    <row r="213" spans="25:83" x14ac:dyDescent="0.25">
      <c r="Y213" s="44"/>
      <c r="Z213" s="44"/>
      <c r="AA213" s="44"/>
      <c r="AB213" s="44"/>
      <c r="CD213" s="44"/>
      <c r="CE213" s="44"/>
    </row>
    <row r="214" spans="25:83" x14ac:dyDescent="0.25">
      <c r="Y214" s="44"/>
      <c r="Z214" s="44"/>
      <c r="AA214" s="44"/>
      <c r="AB214" s="44"/>
      <c r="CD214" s="44"/>
      <c r="CE214" s="44"/>
    </row>
    <row r="215" spans="25:83" x14ac:dyDescent="0.25">
      <c r="Y215" s="44"/>
      <c r="Z215" s="44"/>
      <c r="AA215" s="44"/>
      <c r="AB215" s="44"/>
      <c r="CD215" s="44"/>
      <c r="CE215" s="44"/>
    </row>
    <row r="216" spans="25:83" x14ac:dyDescent="0.25">
      <c r="Y216" s="44"/>
      <c r="Z216" s="44"/>
      <c r="AA216" s="44"/>
      <c r="AB216" s="44"/>
      <c r="CD216" s="44"/>
      <c r="CE216" s="44"/>
    </row>
    <row r="217" spans="25:83" x14ac:dyDescent="0.25">
      <c r="Y217" s="44"/>
      <c r="Z217" s="44"/>
      <c r="AA217" s="44"/>
      <c r="AB217" s="44"/>
      <c r="CD217" s="44"/>
      <c r="CE217" s="44"/>
    </row>
    <row r="218" spans="25:83" x14ac:dyDescent="0.25">
      <c r="Y218" s="44"/>
      <c r="Z218" s="44"/>
      <c r="AA218" s="44"/>
      <c r="AB218" s="44"/>
      <c r="CD218" s="44"/>
      <c r="CE218" s="44"/>
    </row>
    <row r="219" spans="25:83" x14ac:dyDescent="0.25">
      <c r="Y219" s="44"/>
      <c r="Z219" s="44"/>
      <c r="AA219" s="44"/>
      <c r="AB219" s="44"/>
      <c r="CD219" s="44"/>
      <c r="CE219" s="44"/>
    </row>
    <row r="220" spans="25:83" x14ac:dyDescent="0.25">
      <c r="Y220" s="44"/>
      <c r="Z220" s="44"/>
      <c r="AA220" s="44"/>
      <c r="AB220" s="44"/>
      <c r="CD220" s="44"/>
      <c r="CE220" s="44"/>
    </row>
    <row r="221" spans="25:83" x14ac:dyDescent="0.25">
      <c r="Y221" s="44"/>
      <c r="Z221" s="44"/>
      <c r="AA221" s="44"/>
      <c r="AB221" s="44"/>
      <c r="CD221" s="44"/>
      <c r="CE221" s="44"/>
    </row>
    <row r="222" spans="25:83" x14ac:dyDescent="0.25">
      <c r="Y222" s="44"/>
      <c r="Z222" s="44"/>
      <c r="AA222" s="44"/>
      <c r="AB222" s="44"/>
      <c r="CD222" s="44"/>
      <c r="CE222" s="44"/>
    </row>
    <row r="223" spans="25:83" x14ac:dyDescent="0.25">
      <c r="Y223" s="44"/>
      <c r="Z223" s="44"/>
      <c r="AA223" s="44"/>
      <c r="AB223" s="44"/>
      <c r="CD223" s="44"/>
      <c r="CE223" s="44"/>
    </row>
    <row r="224" spans="25:83" x14ac:dyDescent="0.25">
      <c r="Y224" s="44"/>
      <c r="Z224" s="44"/>
      <c r="AA224" s="44"/>
      <c r="AB224" s="44"/>
      <c r="CD224" s="44"/>
      <c r="CE224" s="44"/>
    </row>
    <row r="225" spans="25:83" x14ac:dyDescent="0.25">
      <c r="Y225" s="44"/>
      <c r="Z225" s="44"/>
      <c r="AA225" s="44"/>
      <c r="AB225" s="44"/>
      <c r="CD225" s="44"/>
      <c r="CE225" s="44"/>
    </row>
    <row r="226" spans="25:83" x14ac:dyDescent="0.25">
      <c r="Y226" s="44"/>
      <c r="Z226" s="44"/>
      <c r="AA226" s="44"/>
      <c r="AB226" s="44"/>
      <c r="CD226" s="44"/>
      <c r="CE226" s="44"/>
    </row>
    <row r="227" spans="25:83" x14ac:dyDescent="0.25">
      <c r="Y227" s="44"/>
      <c r="Z227" s="44"/>
      <c r="AA227" s="44"/>
      <c r="AB227" s="44"/>
      <c r="CD227" s="44"/>
      <c r="CE227" s="44"/>
    </row>
    <row r="228" spans="25:83" x14ac:dyDescent="0.25">
      <c r="Y228" s="44"/>
      <c r="Z228" s="44"/>
      <c r="AA228" s="44"/>
      <c r="AB228" s="44"/>
      <c r="CD228" s="44"/>
      <c r="CE228" s="44"/>
    </row>
    <row r="229" spans="25:83" x14ac:dyDescent="0.25">
      <c r="Y229" s="44"/>
      <c r="Z229" s="44"/>
      <c r="AA229" s="44"/>
      <c r="AB229" s="44"/>
      <c r="CD229" s="44"/>
      <c r="CE229" s="44"/>
    </row>
    <row r="230" spans="25:83" x14ac:dyDescent="0.25">
      <c r="Y230" s="44"/>
      <c r="Z230" s="44"/>
      <c r="AA230" s="44"/>
      <c r="AB230" s="44"/>
      <c r="CD230" s="44"/>
      <c r="CE230" s="44"/>
    </row>
    <row r="231" spans="25:83" x14ac:dyDescent="0.25">
      <c r="Y231" s="44"/>
      <c r="Z231" s="44"/>
      <c r="AA231" s="44"/>
      <c r="AB231" s="44"/>
      <c r="CD231" s="44"/>
      <c r="CE231" s="44"/>
    </row>
    <row r="232" spans="25:83" x14ac:dyDescent="0.25">
      <c r="Y232" s="44"/>
      <c r="Z232" s="44"/>
      <c r="AA232" s="44"/>
      <c r="AB232" s="44"/>
      <c r="CD232" s="44"/>
      <c r="CE232" s="44"/>
    </row>
    <row r="233" spans="25:83" x14ac:dyDescent="0.25">
      <c r="Y233" s="44"/>
      <c r="Z233" s="44"/>
      <c r="AA233" s="44"/>
      <c r="AB233" s="44"/>
      <c r="CD233" s="44"/>
      <c r="CE233" s="44"/>
    </row>
    <row r="234" spans="25:83" x14ac:dyDescent="0.25">
      <c r="Y234" s="44"/>
      <c r="Z234" s="44"/>
      <c r="AA234" s="44"/>
      <c r="AB234" s="44"/>
      <c r="CD234" s="44"/>
      <c r="CE234" s="44"/>
    </row>
    <row r="235" spans="25:83" x14ac:dyDescent="0.25">
      <c r="Y235" s="44"/>
      <c r="Z235" s="44"/>
      <c r="AA235" s="44"/>
      <c r="AB235" s="44"/>
      <c r="CD235" s="44"/>
      <c r="CE235" s="44"/>
    </row>
    <row r="236" spans="25:83" x14ac:dyDescent="0.25">
      <c r="Y236" s="44"/>
      <c r="Z236" s="44"/>
      <c r="AA236" s="44"/>
      <c r="AB236" s="44"/>
      <c r="CD236" s="44"/>
      <c r="CE236" s="44"/>
    </row>
    <row r="237" spans="25:83" x14ac:dyDescent="0.25">
      <c r="Y237" s="44"/>
      <c r="Z237" s="44"/>
      <c r="AA237" s="44"/>
      <c r="AB237" s="44"/>
      <c r="CD237" s="44"/>
      <c r="CE237" s="44"/>
    </row>
    <row r="238" spans="25:83" x14ac:dyDescent="0.25">
      <c r="Y238" s="44"/>
      <c r="Z238" s="44"/>
      <c r="AA238" s="44"/>
      <c r="AB238" s="44"/>
      <c r="CD238" s="44"/>
      <c r="CE238" s="44"/>
    </row>
    <row r="239" spans="25:83" x14ac:dyDescent="0.25">
      <c r="Y239" s="44"/>
      <c r="Z239" s="44"/>
      <c r="AA239" s="44"/>
      <c r="AB239" s="44"/>
      <c r="CD239" s="44"/>
      <c r="CE239" s="44"/>
    </row>
    <row r="240" spans="25:83" x14ac:dyDescent="0.25">
      <c r="Y240" s="44"/>
      <c r="Z240" s="44"/>
      <c r="AA240" s="44"/>
      <c r="AB240" s="44"/>
      <c r="CD240" s="44"/>
      <c r="CE240" s="44"/>
    </row>
    <row r="241" spans="25:83" x14ac:dyDescent="0.25">
      <c r="Y241" s="44"/>
      <c r="Z241" s="44"/>
      <c r="AA241" s="44"/>
      <c r="AB241" s="44"/>
      <c r="CD241" s="44"/>
      <c r="CE241" s="44"/>
    </row>
    <row r="242" spans="25:83" x14ac:dyDescent="0.25">
      <c r="Y242" s="44"/>
      <c r="Z242" s="44"/>
      <c r="AA242" s="44"/>
      <c r="AB242" s="44"/>
      <c r="CD242" s="44"/>
      <c r="CE242" s="44"/>
    </row>
    <row r="243" spans="25:83" x14ac:dyDescent="0.25">
      <c r="Y243" s="44"/>
      <c r="Z243" s="44"/>
      <c r="AA243" s="44"/>
      <c r="AB243" s="44"/>
      <c r="CD243" s="44"/>
      <c r="CE243" s="44"/>
    </row>
    <row r="244" spans="25:83" x14ac:dyDescent="0.25">
      <c r="Y244" s="44"/>
      <c r="Z244" s="44"/>
      <c r="AA244" s="44"/>
      <c r="AB244" s="44"/>
      <c r="CD244" s="44"/>
      <c r="CE244" s="44"/>
    </row>
    <row r="245" spans="25:83" x14ac:dyDescent="0.25">
      <c r="Y245" s="44"/>
      <c r="Z245" s="44"/>
      <c r="AA245" s="44"/>
      <c r="AB245" s="44"/>
      <c r="CD245" s="44"/>
      <c r="CE245" s="44"/>
    </row>
    <row r="246" spans="25:83" x14ac:dyDescent="0.25">
      <c r="Y246" s="44"/>
      <c r="Z246" s="44"/>
      <c r="AA246" s="44"/>
      <c r="AB246" s="44"/>
      <c r="CD246" s="44"/>
      <c r="CE246" s="44"/>
    </row>
    <row r="247" spans="25:83" x14ac:dyDescent="0.25">
      <c r="Y247" s="44"/>
      <c r="Z247" s="44"/>
      <c r="AA247" s="44"/>
      <c r="AB247" s="44"/>
      <c r="CD247" s="44"/>
      <c r="CE247" s="44"/>
    </row>
    <row r="248" spans="25:83" x14ac:dyDescent="0.25">
      <c r="Y248" s="44"/>
      <c r="Z248" s="44"/>
      <c r="AA248" s="44"/>
      <c r="AB248" s="44"/>
      <c r="CD248" s="44"/>
      <c r="CE248" s="44"/>
    </row>
    <row r="249" spans="25:83" x14ac:dyDescent="0.25">
      <c r="Y249" s="44"/>
      <c r="Z249" s="44"/>
      <c r="AA249" s="44"/>
      <c r="AB249" s="44"/>
      <c r="CD249" s="44"/>
      <c r="CE249" s="44"/>
    </row>
    <row r="250" spans="25:83" x14ac:dyDescent="0.25">
      <c r="Y250" s="44"/>
      <c r="Z250" s="44"/>
      <c r="AA250" s="44"/>
      <c r="AB250" s="44"/>
      <c r="CD250" s="44"/>
      <c r="CE250" s="44"/>
    </row>
    <row r="251" spans="25:83" x14ac:dyDescent="0.25">
      <c r="Y251" s="44"/>
      <c r="Z251" s="44"/>
      <c r="AA251" s="44"/>
      <c r="AB251" s="44"/>
      <c r="CD251" s="44"/>
      <c r="CE251" s="44"/>
    </row>
    <row r="252" spans="25:83" x14ac:dyDescent="0.25">
      <c r="Y252" s="44"/>
      <c r="Z252" s="44"/>
      <c r="AA252" s="44"/>
      <c r="AB252" s="44"/>
      <c r="CD252" s="44"/>
      <c r="CE252" s="44"/>
    </row>
    <row r="253" spans="25:83" x14ac:dyDescent="0.25">
      <c r="Y253" s="44"/>
      <c r="Z253" s="44"/>
      <c r="AA253" s="44"/>
      <c r="AB253" s="44"/>
      <c r="CD253" s="44"/>
      <c r="CE253" s="44"/>
    </row>
    <row r="254" spans="25:83" x14ac:dyDescent="0.25">
      <c r="Y254" s="44"/>
      <c r="Z254" s="44"/>
      <c r="AA254" s="44"/>
      <c r="AB254" s="44"/>
      <c r="CD254" s="44"/>
      <c r="CE254" s="44"/>
    </row>
    <row r="255" spans="25:83" x14ac:dyDescent="0.25">
      <c r="Y255" s="44"/>
      <c r="Z255" s="44"/>
      <c r="AA255" s="44"/>
      <c r="AB255" s="44"/>
      <c r="CD255" s="44"/>
      <c r="CE255" s="44"/>
    </row>
    <row r="256" spans="25:83" x14ac:dyDescent="0.25">
      <c r="Y256" s="44"/>
      <c r="Z256" s="44"/>
      <c r="AA256" s="44"/>
      <c r="AB256" s="44"/>
      <c r="CD256" s="44"/>
      <c r="CE256" s="44"/>
    </row>
    <row r="257" spans="25:83" x14ac:dyDescent="0.25">
      <c r="Y257" s="44"/>
      <c r="Z257" s="44"/>
      <c r="AA257" s="44"/>
      <c r="AB257" s="44"/>
      <c r="CD257" s="44"/>
      <c r="CE257" s="44"/>
    </row>
    <row r="258" spans="25:83" x14ac:dyDescent="0.25">
      <c r="Y258" s="44"/>
      <c r="Z258" s="44"/>
      <c r="AA258" s="44"/>
      <c r="AB258" s="44"/>
      <c r="CD258" s="44"/>
      <c r="CE258" s="44"/>
    </row>
    <row r="259" spans="25:83" x14ac:dyDescent="0.25">
      <c r="Y259" s="44"/>
      <c r="Z259" s="44"/>
      <c r="AA259" s="44"/>
      <c r="AB259" s="44"/>
      <c r="CD259" s="44"/>
      <c r="CE259" s="44"/>
    </row>
    <row r="260" spans="25:83" x14ac:dyDescent="0.25">
      <c r="Y260" s="44"/>
      <c r="Z260" s="44"/>
      <c r="AA260" s="44"/>
      <c r="AB260" s="44"/>
      <c r="CD260" s="44"/>
      <c r="CE260" s="44"/>
    </row>
    <row r="261" spans="25:83" x14ac:dyDescent="0.25">
      <c r="Y261" s="44"/>
      <c r="Z261" s="44"/>
      <c r="AA261" s="44"/>
      <c r="AB261" s="44"/>
      <c r="CD261" s="44"/>
      <c r="CE261" s="44"/>
    </row>
    <row r="262" spans="25:83" x14ac:dyDescent="0.25">
      <c r="Y262" s="44"/>
      <c r="Z262" s="44"/>
      <c r="AA262" s="44"/>
      <c r="AB262" s="44"/>
      <c r="CD262" s="44"/>
      <c r="CE262" s="44"/>
    </row>
    <row r="263" spans="25:83" x14ac:dyDescent="0.25">
      <c r="Y263" s="44"/>
      <c r="Z263" s="44"/>
      <c r="AA263" s="44"/>
      <c r="AB263" s="44"/>
      <c r="CD263" s="44"/>
      <c r="CE263" s="44"/>
    </row>
    <row r="264" spans="25:83" x14ac:dyDescent="0.25">
      <c r="Y264" s="44"/>
      <c r="Z264" s="44"/>
      <c r="AA264" s="44"/>
      <c r="AB264" s="44"/>
      <c r="CD264" s="44"/>
      <c r="CE264" s="44"/>
    </row>
    <row r="265" spans="25:83" x14ac:dyDescent="0.25">
      <c r="Y265" s="44"/>
      <c r="Z265" s="44"/>
      <c r="AA265" s="44"/>
      <c r="AB265" s="44"/>
      <c r="CD265" s="44"/>
      <c r="CE265" s="44"/>
    </row>
    <row r="266" spans="25:83" x14ac:dyDescent="0.25">
      <c r="Y266" s="44"/>
      <c r="Z266" s="44"/>
      <c r="AA266" s="44"/>
      <c r="AB266" s="44"/>
      <c r="CD266" s="44"/>
      <c r="CE266" s="44"/>
    </row>
    <row r="267" spans="25:83" x14ac:dyDescent="0.25">
      <c r="Y267" s="44"/>
      <c r="Z267" s="44"/>
      <c r="AA267" s="44"/>
      <c r="AB267" s="44"/>
      <c r="CD267" s="44"/>
      <c r="CE267" s="44"/>
    </row>
    <row r="268" spans="25:83" x14ac:dyDescent="0.25">
      <c r="Y268" s="44"/>
      <c r="Z268" s="44"/>
      <c r="AA268" s="44"/>
      <c r="AB268" s="44"/>
      <c r="CD268" s="44"/>
      <c r="CE268" s="44"/>
    </row>
    <row r="269" spans="25:83" x14ac:dyDescent="0.25">
      <c r="Y269" s="44"/>
      <c r="Z269" s="44"/>
      <c r="AA269" s="44"/>
      <c r="AB269" s="44"/>
      <c r="CD269" s="44"/>
      <c r="CE269" s="44"/>
    </row>
    <row r="270" spans="25:83" x14ac:dyDescent="0.25">
      <c r="Y270" s="44"/>
      <c r="Z270" s="44"/>
      <c r="AA270" s="44"/>
      <c r="AB270" s="44"/>
      <c r="CD270" s="44"/>
      <c r="CE270" s="44"/>
    </row>
    <row r="271" spans="25:83" x14ac:dyDescent="0.25">
      <c r="Y271" s="44"/>
      <c r="Z271" s="44"/>
      <c r="AA271" s="44"/>
      <c r="AB271" s="44"/>
      <c r="CD271" s="44"/>
      <c r="CE271" s="44"/>
    </row>
    <row r="272" spans="25:83" x14ac:dyDescent="0.25">
      <c r="Y272" s="44"/>
      <c r="Z272" s="44"/>
      <c r="AA272" s="44"/>
      <c r="AB272" s="44"/>
      <c r="CD272" s="44"/>
      <c r="CE272" s="44"/>
    </row>
    <row r="273" spans="25:83" x14ac:dyDescent="0.25">
      <c r="Y273" s="44"/>
      <c r="Z273" s="44"/>
      <c r="AA273" s="44"/>
      <c r="AB273" s="44"/>
      <c r="CD273" s="44"/>
      <c r="CE273" s="44"/>
    </row>
    <row r="274" spans="25:83" x14ac:dyDescent="0.25">
      <c r="Y274" s="44"/>
      <c r="Z274" s="44"/>
      <c r="AA274" s="44"/>
      <c r="AB274" s="44"/>
      <c r="CD274" s="44"/>
      <c r="CE274" s="44"/>
    </row>
    <row r="275" spans="25:83" x14ac:dyDescent="0.25">
      <c r="Y275" s="44"/>
      <c r="Z275" s="44"/>
      <c r="AA275" s="44"/>
      <c r="AB275" s="44"/>
      <c r="CD275" s="44"/>
      <c r="CE275" s="44"/>
    </row>
    <row r="276" spans="25:83" x14ac:dyDescent="0.25">
      <c r="Y276" s="44"/>
      <c r="Z276" s="44"/>
      <c r="AA276" s="44"/>
      <c r="AB276" s="44"/>
      <c r="CD276" s="44"/>
      <c r="CE276" s="44"/>
    </row>
    <row r="277" spans="25:83" x14ac:dyDescent="0.25">
      <c r="Y277" s="44"/>
      <c r="Z277" s="44"/>
      <c r="AA277" s="44"/>
      <c r="AB277" s="44"/>
      <c r="CD277" s="44"/>
      <c r="CE277" s="44"/>
    </row>
    <row r="278" spans="25:83" x14ac:dyDescent="0.25">
      <c r="Y278" s="44"/>
      <c r="Z278" s="44"/>
      <c r="AA278" s="44"/>
      <c r="AB278" s="44"/>
      <c r="CD278" s="44"/>
      <c r="CE278" s="44"/>
    </row>
    <row r="279" spans="25:83" x14ac:dyDescent="0.25">
      <c r="Y279" s="44"/>
      <c r="Z279" s="44"/>
      <c r="AA279" s="44"/>
      <c r="AB279" s="44"/>
      <c r="CD279" s="44"/>
      <c r="CE279" s="44"/>
    </row>
    <row r="280" spans="25:83" x14ac:dyDescent="0.25">
      <c r="Y280" s="44"/>
      <c r="Z280" s="44"/>
      <c r="AA280" s="44"/>
      <c r="AB280" s="44"/>
      <c r="CD280" s="44"/>
      <c r="CE280" s="44"/>
    </row>
    <row r="281" spans="25:83" x14ac:dyDescent="0.25">
      <c r="Y281" s="44"/>
      <c r="Z281" s="44"/>
      <c r="AA281" s="44"/>
      <c r="AB281" s="44"/>
      <c r="CD281" s="44"/>
      <c r="CE281" s="44"/>
    </row>
    <row r="282" spans="25:83" x14ac:dyDescent="0.25">
      <c r="Y282" s="44"/>
      <c r="Z282" s="44"/>
      <c r="AA282" s="44"/>
      <c r="AB282" s="44"/>
      <c r="CD282" s="44"/>
      <c r="CE282" s="44"/>
    </row>
    <row r="283" spans="25:83" x14ac:dyDescent="0.25">
      <c r="Y283" s="44"/>
      <c r="Z283" s="44"/>
      <c r="AA283" s="44"/>
      <c r="AB283" s="44"/>
      <c r="CD283" s="44"/>
      <c r="CE283" s="44"/>
    </row>
    <row r="284" spans="25:83" x14ac:dyDescent="0.25">
      <c r="Y284" s="44"/>
      <c r="Z284" s="44"/>
      <c r="AA284" s="44"/>
      <c r="AB284" s="44"/>
      <c r="CD284" s="44"/>
      <c r="CE284" s="44"/>
    </row>
    <row r="285" spans="25:83" x14ac:dyDescent="0.25">
      <c r="Y285" s="44"/>
      <c r="Z285" s="44"/>
      <c r="AA285" s="44"/>
      <c r="AB285" s="44"/>
      <c r="CD285" s="44"/>
      <c r="CE285" s="44"/>
    </row>
    <row r="286" spans="25:83" x14ac:dyDescent="0.25">
      <c r="Y286" s="44"/>
      <c r="Z286" s="44"/>
      <c r="AA286" s="44"/>
      <c r="AB286" s="44"/>
      <c r="CD286" s="44"/>
      <c r="CE286" s="44"/>
    </row>
    <row r="287" spans="25:83" x14ac:dyDescent="0.25">
      <c r="Y287" s="44"/>
      <c r="Z287" s="44"/>
      <c r="AA287" s="44"/>
      <c r="AB287" s="44"/>
      <c r="CD287" s="44"/>
      <c r="CE287" s="44"/>
    </row>
    <row r="288" spans="25:83" x14ac:dyDescent="0.25">
      <c r="Y288" s="44"/>
      <c r="Z288" s="44"/>
      <c r="AA288" s="44"/>
      <c r="AB288" s="44"/>
      <c r="CD288" s="44"/>
      <c r="CE288" s="44"/>
    </row>
    <row r="289" spans="25:83" x14ac:dyDescent="0.25">
      <c r="Y289" s="44"/>
      <c r="Z289" s="44"/>
      <c r="AA289" s="44"/>
      <c r="AB289" s="44"/>
      <c r="CD289" s="44"/>
      <c r="CE289" s="44"/>
    </row>
    <row r="290" spans="25:83" x14ac:dyDescent="0.25">
      <c r="Y290" s="44"/>
      <c r="Z290" s="44"/>
      <c r="AA290" s="44"/>
      <c r="AB290" s="44"/>
      <c r="CD290" s="44"/>
      <c r="CE290" s="44"/>
    </row>
    <row r="291" spans="25:83" x14ac:dyDescent="0.25">
      <c r="Y291" s="44"/>
      <c r="Z291" s="44"/>
      <c r="AA291" s="44"/>
      <c r="AB291" s="44"/>
      <c r="CD291" s="44"/>
      <c r="CE291" s="44"/>
    </row>
    <row r="292" spans="25:83" x14ac:dyDescent="0.25">
      <c r="Y292" s="44"/>
      <c r="Z292" s="44"/>
      <c r="AA292" s="44"/>
      <c r="AB292" s="44"/>
      <c r="CD292" s="44"/>
      <c r="CE292" s="44"/>
    </row>
    <row r="293" spans="25:83" x14ac:dyDescent="0.25">
      <c r="Y293" s="44"/>
      <c r="Z293" s="44"/>
      <c r="AA293" s="44"/>
      <c r="AB293" s="44"/>
      <c r="CD293" s="44"/>
      <c r="CE293" s="44"/>
    </row>
    <row r="294" spans="25:83" x14ac:dyDescent="0.25">
      <c r="Y294" s="44"/>
      <c r="Z294" s="44"/>
      <c r="AA294" s="44"/>
      <c r="AB294" s="44"/>
      <c r="CD294" s="44"/>
      <c r="CE294" s="44"/>
    </row>
    <row r="295" spans="25:83" x14ac:dyDescent="0.25">
      <c r="Y295" s="44"/>
      <c r="Z295" s="44"/>
      <c r="AA295" s="44"/>
      <c r="AB295" s="44"/>
      <c r="CD295" s="44"/>
      <c r="CE295" s="44"/>
    </row>
    <row r="296" spans="25:83" x14ac:dyDescent="0.25">
      <c r="Y296" s="44"/>
      <c r="Z296" s="44"/>
      <c r="AA296" s="44"/>
      <c r="AB296" s="44"/>
      <c r="CD296" s="44"/>
      <c r="CE296" s="44"/>
    </row>
    <row r="297" spans="25:83" x14ac:dyDescent="0.25">
      <c r="Y297" s="44"/>
      <c r="Z297" s="44"/>
      <c r="AA297" s="44"/>
      <c r="AB297" s="44"/>
      <c r="CD297" s="44"/>
      <c r="CE297" s="44"/>
    </row>
    <row r="298" spans="25:83" x14ac:dyDescent="0.25">
      <c r="Y298" s="44"/>
      <c r="Z298" s="44"/>
      <c r="AA298" s="44"/>
      <c r="AB298" s="44"/>
      <c r="CD298" s="44"/>
      <c r="CE298" s="44"/>
    </row>
    <row r="299" spans="25:83" x14ac:dyDescent="0.25">
      <c r="Y299" s="44"/>
      <c r="Z299" s="44"/>
      <c r="AA299" s="44"/>
      <c r="AB299" s="44"/>
      <c r="CD299" s="44"/>
      <c r="CE299" s="44"/>
    </row>
    <row r="300" spans="25:83" x14ac:dyDescent="0.25">
      <c r="Y300" s="44"/>
      <c r="Z300" s="44"/>
      <c r="AA300" s="44"/>
      <c r="AB300" s="44"/>
      <c r="CD300" s="44"/>
      <c r="CE300" s="44"/>
    </row>
    <row r="301" spans="25:83" x14ac:dyDescent="0.25">
      <c r="Y301" s="44"/>
      <c r="Z301" s="44"/>
      <c r="AA301" s="44"/>
      <c r="AB301" s="44"/>
      <c r="CD301" s="44"/>
      <c r="CE301" s="44"/>
    </row>
    <row r="302" spans="25:83" x14ac:dyDescent="0.25">
      <c r="Y302" s="44"/>
      <c r="Z302" s="44"/>
      <c r="AA302" s="44"/>
      <c r="AB302" s="44"/>
      <c r="CD302" s="44"/>
      <c r="CE302" s="44"/>
    </row>
    <row r="303" spans="25:83" x14ac:dyDescent="0.25">
      <c r="Y303" s="44"/>
      <c r="Z303" s="44"/>
      <c r="AA303" s="44"/>
      <c r="AB303" s="44"/>
      <c r="CD303" s="44"/>
      <c r="CE303" s="44"/>
    </row>
    <row r="304" spans="25:83" x14ac:dyDescent="0.25">
      <c r="Y304" s="44"/>
      <c r="Z304" s="44"/>
      <c r="AA304" s="44"/>
      <c r="AB304" s="44"/>
      <c r="CD304" s="44"/>
      <c r="CE304" s="44"/>
    </row>
    <row r="305" spans="25:83" x14ac:dyDescent="0.25">
      <c r="Y305" s="44"/>
      <c r="Z305" s="44"/>
      <c r="AA305" s="44"/>
      <c r="AB305" s="44"/>
      <c r="CD305" s="44"/>
      <c r="CE305" s="44"/>
    </row>
    <row r="306" spans="25:83" x14ac:dyDescent="0.25">
      <c r="Y306" s="44"/>
      <c r="Z306" s="44"/>
      <c r="AA306" s="44"/>
      <c r="AB306" s="44"/>
      <c r="CD306" s="44"/>
      <c r="CE306" s="44"/>
    </row>
    <row r="307" spans="25:83" x14ac:dyDescent="0.25">
      <c r="Y307" s="44"/>
      <c r="Z307" s="44"/>
      <c r="AA307" s="44"/>
      <c r="AB307" s="44"/>
      <c r="CD307" s="44"/>
      <c r="CE307" s="44"/>
    </row>
    <row r="308" spans="25:83" x14ac:dyDescent="0.25">
      <c r="Y308" s="44"/>
      <c r="Z308" s="44"/>
      <c r="AA308" s="44"/>
      <c r="AB308" s="44"/>
      <c r="CD308" s="44"/>
      <c r="CE308" s="44"/>
    </row>
    <row r="309" spans="25:83" x14ac:dyDescent="0.25">
      <c r="Y309" s="44"/>
      <c r="Z309" s="44"/>
      <c r="AA309" s="44"/>
      <c r="AB309" s="44"/>
      <c r="CD309" s="44"/>
      <c r="CE309" s="44"/>
    </row>
    <row r="310" spans="25:83" x14ac:dyDescent="0.25">
      <c r="Y310" s="44"/>
      <c r="Z310" s="44"/>
      <c r="AA310" s="44"/>
      <c r="AB310" s="44"/>
      <c r="CD310" s="44"/>
      <c r="CE310" s="44"/>
    </row>
    <row r="311" spans="25:83" x14ac:dyDescent="0.25">
      <c r="Y311" s="44"/>
      <c r="Z311" s="44"/>
      <c r="AA311" s="44"/>
      <c r="AB311" s="44"/>
      <c r="CD311" s="44"/>
      <c r="CE311" s="44"/>
    </row>
    <row r="312" spans="25:83" x14ac:dyDescent="0.25">
      <c r="Y312" s="44"/>
      <c r="Z312" s="44"/>
      <c r="AA312" s="44"/>
      <c r="AB312" s="44"/>
      <c r="CD312" s="44"/>
      <c r="CE312" s="44"/>
    </row>
    <row r="313" spans="25:83" x14ac:dyDescent="0.25">
      <c r="Y313" s="44"/>
      <c r="Z313" s="44"/>
      <c r="AA313" s="44"/>
      <c r="AB313" s="44"/>
      <c r="CD313" s="44"/>
      <c r="CE313" s="44"/>
    </row>
    <row r="314" spans="25:83" x14ac:dyDescent="0.25">
      <c r="Y314" s="44"/>
      <c r="Z314" s="44"/>
      <c r="AA314" s="44"/>
      <c r="AB314" s="44"/>
      <c r="CD314" s="44"/>
      <c r="CE314" s="44"/>
    </row>
    <row r="315" spans="25:83" x14ac:dyDescent="0.25">
      <c r="Y315" s="44"/>
      <c r="Z315" s="44"/>
      <c r="AA315" s="44"/>
      <c r="AB315" s="44"/>
      <c r="CD315" s="44"/>
      <c r="CE315" s="44"/>
    </row>
    <row r="316" spans="25:83" x14ac:dyDescent="0.25">
      <c r="Y316" s="44"/>
      <c r="Z316" s="44"/>
      <c r="AA316" s="44"/>
      <c r="AB316" s="44"/>
      <c r="CD316" s="44"/>
      <c r="CE316" s="44"/>
    </row>
    <row r="317" spans="25:83" x14ac:dyDescent="0.25">
      <c r="Y317" s="44"/>
      <c r="Z317" s="44"/>
      <c r="AA317" s="44"/>
      <c r="AB317" s="44"/>
      <c r="CD317" s="44"/>
      <c r="CE317" s="44"/>
    </row>
    <row r="318" spans="25:83" x14ac:dyDescent="0.25">
      <c r="Y318" s="44"/>
      <c r="Z318" s="44"/>
      <c r="AA318" s="44"/>
      <c r="AB318" s="44"/>
      <c r="CD318" s="44"/>
      <c r="CE318" s="44"/>
    </row>
    <row r="319" spans="25:83" x14ac:dyDescent="0.25">
      <c r="Y319" s="44"/>
      <c r="Z319" s="44"/>
      <c r="AA319" s="44"/>
      <c r="AB319" s="44"/>
      <c r="CD319" s="44"/>
      <c r="CE319" s="44"/>
    </row>
    <row r="320" spans="25:83" x14ac:dyDescent="0.25">
      <c r="Y320" s="44"/>
      <c r="Z320" s="44"/>
      <c r="AA320" s="44"/>
      <c r="AB320" s="44"/>
      <c r="CD320" s="44"/>
      <c r="CE320" s="44"/>
    </row>
    <row r="321" spans="25:83" x14ac:dyDescent="0.25">
      <c r="Y321" s="44"/>
      <c r="Z321" s="44"/>
      <c r="AA321" s="44"/>
      <c r="AB321" s="44"/>
      <c r="CD321" s="44"/>
      <c r="CE321" s="44"/>
    </row>
    <row r="322" spans="25:83" x14ac:dyDescent="0.25">
      <c r="Y322" s="44"/>
      <c r="Z322" s="44"/>
      <c r="AA322" s="44"/>
      <c r="AB322" s="44"/>
      <c r="CD322" s="44"/>
      <c r="CE322" s="44"/>
    </row>
    <row r="323" spans="25:83" x14ac:dyDescent="0.25">
      <c r="Y323" s="44"/>
      <c r="Z323" s="44"/>
      <c r="AA323" s="44"/>
      <c r="AB323" s="44"/>
      <c r="CD323" s="44"/>
      <c r="CE323" s="44"/>
    </row>
    <row r="324" spans="25:83" x14ac:dyDescent="0.25">
      <c r="Y324" s="44"/>
      <c r="Z324" s="44"/>
      <c r="AA324" s="44"/>
      <c r="AB324" s="44"/>
      <c r="CD324" s="44"/>
      <c r="CE324" s="44"/>
    </row>
    <row r="325" spans="25:83" x14ac:dyDescent="0.25">
      <c r="Y325" s="44"/>
      <c r="Z325" s="44"/>
      <c r="AA325" s="44"/>
      <c r="AB325" s="44"/>
      <c r="CD325" s="44"/>
      <c r="CE325" s="44"/>
    </row>
    <row r="326" spans="25:83" x14ac:dyDescent="0.25">
      <c r="Y326" s="44"/>
      <c r="Z326" s="44"/>
      <c r="AA326" s="44"/>
      <c r="AB326" s="44"/>
      <c r="CD326" s="44"/>
      <c r="CE326" s="44"/>
    </row>
    <row r="327" spans="25:83" x14ac:dyDescent="0.25">
      <c r="Y327" s="44"/>
      <c r="Z327" s="44"/>
      <c r="AA327" s="44"/>
      <c r="AB327" s="44"/>
      <c r="CD327" s="44"/>
      <c r="CE327" s="44"/>
    </row>
    <row r="328" spans="25:83" x14ac:dyDescent="0.25">
      <c r="Y328" s="44"/>
      <c r="Z328" s="44"/>
      <c r="AA328" s="44"/>
      <c r="AB328" s="44"/>
      <c r="CD328" s="44"/>
      <c r="CE328" s="44"/>
    </row>
    <row r="329" spans="25:83" x14ac:dyDescent="0.25">
      <c r="Y329" s="44"/>
      <c r="Z329" s="44"/>
      <c r="AA329" s="44"/>
      <c r="AB329" s="44"/>
      <c r="CD329" s="44"/>
      <c r="CE329" s="44"/>
    </row>
    <row r="330" spans="25:83" x14ac:dyDescent="0.25">
      <c r="Y330" s="44"/>
      <c r="Z330" s="44"/>
      <c r="AA330" s="44"/>
      <c r="AB330" s="44"/>
      <c r="CD330" s="44"/>
      <c r="CE330" s="44"/>
    </row>
    <row r="331" spans="25:83" x14ac:dyDescent="0.25">
      <c r="Y331" s="44"/>
      <c r="Z331" s="44"/>
      <c r="AA331" s="44"/>
      <c r="AB331" s="44"/>
      <c r="CD331" s="44"/>
      <c r="CE331" s="44"/>
    </row>
    <row r="332" spans="25:83" x14ac:dyDescent="0.25">
      <c r="Y332" s="44"/>
      <c r="Z332" s="44"/>
      <c r="AA332" s="44"/>
      <c r="AB332" s="44"/>
      <c r="CD332" s="44"/>
      <c r="CE332" s="44"/>
    </row>
    <row r="333" spans="25:83" x14ac:dyDescent="0.25">
      <c r="Y333" s="44"/>
      <c r="Z333" s="44"/>
      <c r="AA333" s="44"/>
      <c r="AB333" s="44"/>
      <c r="CD333" s="44"/>
      <c r="CE333" s="44"/>
    </row>
    <row r="334" spans="25:83" x14ac:dyDescent="0.25">
      <c r="Y334" s="44"/>
      <c r="Z334" s="44"/>
      <c r="AA334" s="44"/>
      <c r="AB334" s="44"/>
      <c r="CD334" s="44"/>
      <c r="CE334" s="44"/>
    </row>
    <row r="335" spans="25:83" x14ac:dyDescent="0.25">
      <c r="Y335" s="44"/>
      <c r="Z335" s="44"/>
      <c r="AA335" s="44"/>
      <c r="AB335" s="44"/>
      <c r="CD335" s="44"/>
      <c r="CE335" s="44"/>
    </row>
    <row r="336" spans="25:83" x14ac:dyDescent="0.25">
      <c r="Y336" s="44"/>
      <c r="Z336" s="44"/>
      <c r="AA336" s="44"/>
      <c r="AB336" s="44"/>
      <c r="CD336" s="44"/>
      <c r="CE336" s="44"/>
    </row>
    <row r="337" spans="25:83" x14ac:dyDescent="0.25">
      <c r="Y337" s="44"/>
      <c r="Z337" s="44"/>
      <c r="AA337" s="44"/>
      <c r="AB337" s="44"/>
      <c r="CD337" s="44"/>
      <c r="CE337" s="44"/>
    </row>
    <row r="338" spans="25:83" x14ac:dyDescent="0.25">
      <c r="Y338" s="44"/>
      <c r="Z338" s="44"/>
      <c r="AA338" s="44"/>
      <c r="AB338" s="44"/>
      <c r="CD338" s="44"/>
      <c r="CE338" s="44"/>
    </row>
    <row r="339" spans="25:83" x14ac:dyDescent="0.25">
      <c r="Y339" s="44"/>
      <c r="Z339" s="44"/>
      <c r="AA339" s="44"/>
      <c r="AB339" s="44"/>
      <c r="CD339" s="44"/>
      <c r="CE339" s="44"/>
    </row>
    <row r="340" spans="25:83" x14ac:dyDescent="0.25">
      <c r="Y340" s="44"/>
      <c r="Z340" s="44"/>
      <c r="AA340" s="44"/>
      <c r="AB340" s="44"/>
      <c r="CD340" s="44"/>
      <c r="CE340" s="44"/>
    </row>
    <row r="341" spans="25:83" x14ac:dyDescent="0.25">
      <c r="Y341" s="44"/>
      <c r="Z341" s="44"/>
      <c r="AA341" s="44"/>
      <c r="AB341" s="44"/>
      <c r="CD341" s="44"/>
      <c r="CE341" s="44"/>
    </row>
    <row r="342" spans="25:83" x14ac:dyDescent="0.25">
      <c r="Y342" s="44"/>
      <c r="Z342" s="44"/>
      <c r="AA342" s="44"/>
      <c r="AB342" s="44"/>
      <c r="CD342" s="44"/>
      <c r="CE342" s="44"/>
    </row>
    <row r="343" spans="25:83" x14ac:dyDescent="0.25">
      <c r="Y343" s="44"/>
      <c r="Z343" s="44"/>
      <c r="AA343" s="44"/>
      <c r="AB343" s="44"/>
      <c r="CD343" s="44"/>
      <c r="CE343" s="44"/>
    </row>
    <row r="344" spans="25:83" x14ac:dyDescent="0.25">
      <c r="Y344" s="44"/>
      <c r="Z344" s="44"/>
      <c r="AA344" s="44"/>
      <c r="AB344" s="44"/>
      <c r="CD344" s="44"/>
      <c r="CE344" s="44"/>
    </row>
    <row r="345" spans="25:83" x14ac:dyDescent="0.25">
      <c r="Y345" s="44"/>
      <c r="Z345" s="44"/>
      <c r="AA345" s="44"/>
      <c r="AB345" s="44"/>
      <c r="CD345" s="44"/>
      <c r="CE345" s="44"/>
    </row>
    <row r="346" spans="25:83" x14ac:dyDescent="0.25">
      <c r="Y346" s="44"/>
      <c r="Z346" s="44"/>
      <c r="AA346" s="44"/>
      <c r="AB346" s="44"/>
      <c r="CD346" s="44"/>
      <c r="CE346" s="44"/>
    </row>
    <row r="347" spans="25:83" x14ac:dyDescent="0.25">
      <c r="Y347" s="44"/>
      <c r="Z347" s="44"/>
      <c r="AA347" s="44"/>
      <c r="AB347" s="44"/>
      <c r="CD347" s="44"/>
      <c r="CE347" s="44"/>
    </row>
    <row r="348" spans="25:83" x14ac:dyDescent="0.25">
      <c r="Y348" s="44"/>
      <c r="Z348" s="44"/>
      <c r="AA348" s="44"/>
      <c r="AB348" s="44"/>
      <c r="CD348" s="44"/>
      <c r="CE348" s="44"/>
    </row>
  </sheetData>
  <autoFilter ref="R1:X348"/>
  <mergeCells count="42">
    <mergeCell ref="B23:G23"/>
    <mergeCell ref="A25:AI25"/>
    <mergeCell ref="X20:X21"/>
    <mergeCell ref="Y20:Y21"/>
    <mergeCell ref="Z20:Z21"/>
    <mergeCell ref="AB20:AB21"/>
    <mergeCell ref="AC20:AG20"/>
    <mergeCell ref="B20:G21"/>
    <mergeCell ref="J20:J21"/>
    <mergeCell ref="K20:P21"/>
    <mergeCell ref="Q20:Q21"/>
    <mergeCell ref="R20:W21"/>
    <mergeCell ref="AK12:AK13"/>
    <mergeCell ref="AL12:AL13"/>
    <mergeCell ref="AM12:AM13"/>
    <mergeCell ref="AM14:AM16"/>
    <mergeCell ref="B14:B16"/>
    <mergeCell ref="C14:C16"/>
    <mergeCell ref="AJ14:AJ16"/>
    <mergeCell ref="AK14:AK16"/>
    <mergeCell ref="AL14:AL16"/>
    <mergeCell ref="U9:W9"/>
    <mergeCell ref="X9:X10"/>
    <mergeCell ref="B12:B13"/>
    <mergeCell ref="C12:C13"/>
    <mergeCell ref="AJ12:AJ13"/>
    <mergeCell ref="B2:AH2"/>
    <mergeCell ref="B4:AH4"/>
    <mergeCell ref="B7:J9"/>
    <mergeCell ref="K7:X7"/>
    <mergeCell ref="Y7:Y10"/>
    <mergeCell ref="Z7:Z10"/>
    <mergeCell ref="AA7:AA10"/>
    <mergeCell ref="AB7:AB10"/>
    <mergeCell ref="AC7:AG7"/>
    <mergeCell ref="AH7:AH10"/>
    <mergeCell ref="K8:Q8"/>
    <mergeCell ref="R8:X8"/>
    <mergeCell ref="K9:M9"/>
    <mergeCell ref="N9:P9"/>
    <mergeCell ref="Q9:Q10"/>
    <mergeCell ref="R9:T9"/>
  </mergeCells>
  <phoneticPr fontId="0" type="noConversion"/>
  <conditionalFormatting sqref="AG11:AH11 AH12:AH18 AG12:AG19">
    <cfRule type="cellIs" dxfId="333" priority="8" stopIfTrue="1" operator="equal">
      <formula>"X"</formula>
    </cfRule>
  </conditionalFormatting>
  <conditionalFormatting sqref="AC11:AC19">
    <cfRule type="cellIs" dxfId="332" priority="4" stopIfTrue="1" operator="equal">
      <formula>"X"</formula>
    </cfRule>
  </conditionalFormatting>
  <conditionalFormatting sqref="AF11:AF19">
    <cfRule type="cellIs" dxfId="331" priority="5" stopIfTrue="1" operator="equal">
      <formula>"X"</formula>
    </cfRule>
  </conditionalFormatting>
  <conditionalFormatting sqref="AD11:AD19">
    <cfRule type="cellIs" dxfId="330" priority="6" stopIfTrue="1" operator="equal">
      <formula>"X"</formula>
    </cfRule>
  </conditionalFormatting>
  <conditionalFormatting sqref="AE11:AE19">
    <cfRule type="cellIs" dxfId="329" priority="7" stopIfTrue="1" operator="equal">
      <formula>"X"</formula>
    </cfRule>
  </conditionalFormatting>
  <conditionalFormatting sqref="AH19">
    <cfRule type="cellIs" dxfId="328" priority="2" stopIfTrue="1" operator="equal">
      <formula>"X"</formula>
    </cfRule>
  </conditionalFormatting>
  <hyperlinks>
    <hyperlink ref="Q5" location="'3'!A1" display="'3'!A1"/>
    <hyperlink ref="Q6" location="'4'!A1" display="'4'!A1"/>
    <hyperlink ref="Q7" location="'5'!A1" display="'5'!A1"/>
    <hyperlink ref="Q8" location="'6'!A1" display="'6'!A1"/>
    <hyperlink ref="Q9" location="'7'!A1" display="'7'!A1"/>
    <hyperlink ref="Q10" location="'8'!A1" display="'8'!A1"/>
    <hyperlink ref="Q3" location="'1'!A1" display="'1'!A1"/>
    <hyperlink ref="Q11" location="'9'!A1" display="'9'!A1"/>
  </hyperlinks>
  <pageMargins left="0.25" right="0.25" top="0.75" bottom="0.75" header="0.3" footer="0.3"/>
  <pageSetup paperSize="9" scale="6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topLeftCell="A12" workbookViewId="0">
      <selection activeCell="B15" sqref="B15"/>
    </sheetView>
  </sheetViews>
  <sheetFormatPr defaultRowHeight="15" x14ac:dyDescent="0.25"/>
  <cols>
    <col min="1" max="1" width="38.28515625"/>
    <col min="2" max="2" width="62.28515625" customWidth="1"/>
  </cols>
  <sheetData>
    <row r="1" spans="1:2" ht="15.75" x14ac:dyDescent="0.25">
      <c r="A1" s="283"/>
    </row>
    <row r="2" spans="1:2" ht="15.75" x14ac:dyDescent="0.25">
      <c r="A2" s="283"/>
    </row>
    <row r="3" spans="1:2" x14ac:dyDescent="0.25">
      <c r="A3" s="284" t="s">
        <v>381</v>
      </c>
    </row>
    <row r="4" spans="1:2" ht="15.75" x14ac:dyDescent="0.25">
      <c r="A4" s="285"/>
    </row>
    <row r="6" spans="1:2" x14ac:dyDescent="0.25">
      <c r="A6" s="310" t="s">
        <v>383</v>
      </c>
      <c r="B6" s="310" t="s">
        <v>384</v>
      </c>
    </row>
    <row r="7" spans="1:2" ht="96" customHeight="1" x14ac:dyDescent="0.25">
      <c r="A7" s="311" t="s">
        <v>438</v>
      </c>
      <c r="B7" s="311" t="s">
        <v>442</v>
      </c>
    </row>
    <row r="8" spans="1:2" ht="168.75" customHeight="1" x14ac:dyDescent="0.25">
      <c r="A8" s="312" t="s">
        <v>439</v>
      </c>
      <c r="B8" s="312" t="s">
        <v>443</v>
      </c>
    </row>
    <row r="9" spans="1:2" ht="160.5" customHeight="1" x14ac:dyDescent="0.25">
      <c r="A9" s="313" t="s">
        <v>440</v>
      </c>
      <c r="B9" s="311" t="s">
        <v>444</v>
      </c>
    </row>
    <row r="10" spans="1:2" ht="73.5" customHeight="1" x14ac:dyDescent="0.25">
      <c r="A10" s="314" t="s">
        <v>421</v>
      </c>
      <c r="B10" s="312" t="s">
        <v>445</v>
      </c>
    </row>
    <row r="11" spans="1:2" ht="93" customHeight="1" x14ac:dyDescent="0.25">
      <c r="A11" s="315" t="s">
        <v>424</v>
      </c>
      <c r="B11" s="311" t="s">
        <v>446</v>
      </c>
    </row>
    <row r="12" spans="1:2" ht="119.25" customHeight="1" x14ac:dyDescent="0.25">
      <c r="A12" s="316" t="s">
        <v>441</v>
      </c>
      <c r="B12" s="317" t="s">
        <v>447</v>
      </c>
    </row>
    <row r="13" spans="1:2" ht="134.25" customHeight="1" x14ac:dyDescent="0.25">
      <c r="A13" s="315" t="s">
        <v>432</v>
      </c>
      <c r="B13" s="311" t="s">
        <v>448</v>
      </c>
    </row>
    <row r="14" spans="1:2" ht="162.75" customHeight="1" x14ac:dyDescent="0.25">
      <c r="A14" s="314" t="s">
        <v>436</v>
      </c>
      <c r="B14" s="312" t="s">
        <v>449</v>
      </c>
    </row>
    <row r="15" spans="1:2" ht="52.5" customHeight="1" x14ac:dyDescent="0.25">
      <c r="A15" s="315" t="s">
        <v>304</v>
      </c>
      <c r="B15" s="311" t="s">
        <v>305</v>
      </c>
    </row>
    <row r="16" spans="1:2" x14ac:dyDescent="0.25">
      <c r="A16" s="309"/>
    </row>
    <row r="17" spans="1:1" ht="15.75" x14ac:dyDescent="0.25">
      <c r="A17" s="283"/>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9"/>
  <sheetViews>
    <sheetView zoomScale="60" zoomScaleNormal="60" workbookViewId="0">
      <selection sqref="A1:B1048576"/>
    </sheetView>
  </sheetViews>
  <sheetFormatPr defaultColWidth="38.28515625" defaultRowHeight="15" x14ac:dyDescent="0.25"/>
  <sheetData>
    <row r="1" spans="1:3" ht="15.75" x14ac:dyDescent="0.25">
      <c r="A1" s="283"/>
    </row>
    <row r="2" spans="1:3" ht="15.75" x14ac:dyDescent="0.25">
      <c r="A2" s="283"/>
    </row>
    <row r="3" spans="1:3" x14ac:dyDescent="0.25">
      <c r="A3" s="284" t="s">
        <v>381</v>
      </c>
    </row>
    <row r="4" spans="1:3" ht="16.5" thickBot="1" x14ac:dyDescent="0.3">
      <c r="A4" s="285"/>
    </row>
    <row r="5" spans="1:3" ht="16.5" thickTop="1" thickBot="1" x14ac:dyDescent="0.3">
      <c r="A5" s="621" t="s">
        <v>382</v>
      </c>
      <c r="B5" s="622"/>
      <c r="C5" s="623"/>
    </row>
    <row r="6" spans="1:3" ht="16.5" thickTop="1" thickBot="1" x14ac:dyDescent="0.3">
      <c r="A6" s="286" t="s">
        <v>383</v>
      </c>
      <c r="B6" s="287" t="s">
        <v>384</v>
      </c>
      <c r="C6" s="287" t="s">
        <v>326</v>
      </c>
    </row>
    <row r="7" spans="1:3" ht="90" customHeight="1" thickTop="1" x14ac:dyDescent="0.25">
      <c r="A7" s="635" t="s">
        <v>438</v>
      </c>
      <c r="B7" s="624" t="s">
        <v>385</v>
      </c>
      <c r="C7" s="292" t="s">
        <v>386</v>
      </c>
    </row>
    <row r="8" spans="1:3" ht="38.25" x14ac:dyDescent="0.25">
      <c r="A8" s="636"/>
      <c r="B8" s="625"/>
      <c r="C8" s="292" t="s">
        <v>387</v>
      </c>
    </row>
    <row r="9" spans="1:3" ht="25.5" x14ac:dyDescent="0.25">
      <c r="A9" s="636"/>
      <c r="B9" s="625"/>
      <c r="C9" s="292" t="s">
        <v>388</v>
      </c>
    </row>
    <row r="10" spans="1:3" ht="25.5" x14ac:dyDescent="0.25">
      <c r="A10" s="636"/>
      <c r="B10" s="625"/>
      <c r="C10" s="292" t="s">
        <v>389</v>
      </c>
    </row>
    <row r="11" spans="1:3" x14ac:dyDescent="0.25">
      <c r="A11" s="636"/>
      <c r="B11" s="625"/>
      <c r="C11" s="292" t="s">
        <v>390</v>
      </c>
    </row>
    <row r="12" spans="1:3" x14ac:dyDescent="0.25">
      <c r="A12" s="636"/>
      <c r="B12" s="625"/>
      <c r="C12" s="293" t="s">
        <v>391</v>
      </c>
    </row>
    <row r="13" spans="1:3" x14ac:dyDescent="0.25">
      <c r="A13" s="636"/>
      <c r="B13" s="625"/>
      <c r="C13" s="293" t="s">
        <v>392</v>
      </c>
    </row>
    <row r="14" spans="1:3" x14ac:dyDescent="0.25">
      <c r="A14" s="636"/>
      <c r="B14" s="625"/>
      <c r="C14" s="293" t="s">
        <v>393</v>
      </c>
    </row>
    <row r="15" spans="1:3" x14ac:dyDescent="0.25">
      <c r="A15" s="636"/>
      <c r="B15" s="625"/>
      <c r="C15" s="293" t="s">
        <v>394</v>
      </c>
    </row>
    <row r="16" spans="1:3" x14ac:dyDescent="0.25">
      <c r="A16" s="636"/>
      <c r="B16" s="625"/>
      <c r="C16" s="293" t="s">
        <v>395</v>
      </c>
    </row>
    <row r="17" spans="1:3" x14ac:dyDescent="0.25">
      <c r="A17" s="636"/>
      <c r="B17" s="625"/>
      <c r="C17" s="293" t="s">
        <v>396</v>
      </c>
    </row>
    <row r="18" spans="1:3" ht="15.75" thickBot="1" x14ac:dyDescent="0.3">
      <c r="A18" s="637"/>
      <c r="B18" s="626"/>
      <c r="C18" s="294" t="s">
        <v>397</v>
      </c>
    </row>
    <row r="19" spans="1:3" ht="26.25" customHeight="1" thickTop="1" x14ac:dyDescent="0.25">
      <c r="A19" s="295"/>
      <c r="B19" s="627" t="s">
        <v>398</v>
      </c>
      <c r="C19" s="299" t="s">
        <v>399</v>
      </c>
    </row>
    <row r="20" spans="1:3" ht="63.75" x14ac:dyDescent="0.25">
      <c r="A20" s="296" t="s">
        <v>439</v>
      </c>
      <c r="B20" s="628"/>
      <c r="C20" s="299" t="s">
        <v>400</v>
      </c>
    </row>
    <row r="21" spans="1:3" x14ac:dyDescent="0.25">
      <c r="A21" s="297"/>
      <c r="B21" s="628"/>
      <c r="C21" s="300" t="s">
        <v>391</v>
      </c>
    </row>
    <row r="22" spans="1:3" x14ac:dyDescent="0.25">
      <c r="A22" s="297"/>
      <c r="B22" s="628"/>
      <c r="C22" s="300" t="s">
        <v>392</v>
      </c>
    </row>
    <row r="23" spans="1:3" x14ac:dyDescent="0.25">
      <c r="A23" s="297"/>
      <c r="B23" s="628"/>
      <c r="C23" s="300" t="s">
        <v>393</v>
      </c>
    </row>
    <row r="24" spans="1:3" x14ac:dyDescent="0.25">
      <c r="A24" s="297"/>
      <c r="B24" s="628"/>
      <c r="C24" s="300" t="s">
        <v>394</v>
      </c>
    </row>
    <row r="25" spans="1:3" x14ac:dyDescent="0.25">
      <c r="A25" s="297"/>
      <c r="B25" s="628"/>
      <c r="C25" s="300" t="s">
        <v>395</v>
      </c>
    </row>
    <row r="26" spans="1:3" x14ac:dyDescent="0.25">
      <c r="A26" s="297"/>
      <c r="B26" s="628"/>
      <c r="C26" s="299" t="s">
        <v>401</v>
      </c>
    </row>
    <row r="27" spans="1:3" x14ac:dyDescent="0.25">
      <c r="A27" s="297"/>
      <c r="B27" s="628"/>
      <c r="C27" s="300" t="s">
        <v>391</v>
      </c>
    </row>
    <row r="28" spans="1:3" x14ac:dyDescent="0.25">
      <c r="A28" s="297"/>
      <c r="B28" s="628"/>
      <c r="C28" s="300" t="s">
        <v>392</v>
      </c>
    </row>
    <row r="29" spans="1:3" x14ac:dyDescent="0.25">
      <c r="A29" s="297"/>
      <c r="B29" s="628"/>
      <c r="C29" s="300" t="s">
        <v>393</v>
      </c>
    </row>
    <row r="30" spans="1:3" x14ac:dyDescent="0.25">
      <c r="A30" s="297"/>
      <c r="B30" s="628"/>
      <c r="C30" s="300" t="s">
        <v>394</v>
      </c>
    </row>
    <row r="31" spans="1:3" x14ac:dyDescent="0.25">
      <c r="A31" s="297"/>
      <c r="B31" s="628"/>
      <c r="C31" s="300" t="s">
        <v>395</v>
      </c>
    </row>
    <row r="32" spans="1:3" ht="38.25" x14ac:dyDescent="0.25">
      <c r="A32" s="297"/>
      <c r="B32" s="628"/>
      <c r="C32" s="299" t="s">
        <v>402</v>
      </c>
    </row>
    <row r="33" spans="1:3" x14ac:dyDescent="0.25">
      <c r="A33" s="297"/>
      <c r="B33" s="628"/>
      <c r="C33" s="299" t="s">
        <v>400</v>
      </c>
    </row>
    <row r="34" spans="1:3" x14ac:dyDescent="0.25">
      <c r="A34" s="297"/>
      <c r="B34" s="628"/>
      <c r="C34" s="300" t="s">
        <v>391</v>
      </c>
    </row>
    <row r="35" spans="1:3" x14ac:dyDescent="0.25">
      <c r="A35" s="297"/>
      <c r="B35" s="628"/>
      <c r="C35" s="300" t="s">
        <v>392</v>
      </c>
    </row>
    <row r="36" spans="1:3" x14ac:dyDescent="0.25">
      <c r="A36" s="297"/>
      <c r="B36" s="628"/>
      <c r="C36" s="300" t="s">
        <v>393</v>
      </c>
    </row>
    <row r="37" spans="1:3" x14ac:dyDescent="0.25">
      <c r="A37" s="297"/>
      <c r="B37" s="628"/>
      <c r="C37" s="300" t="s">
        <v>394</v>
      </c>
    </row>
    <row r="38" spans="1:3" x14ac:dyDescent="0.25">
      <c r="A38" s="297"/>
      <c r="B38" s="628"/>
      <c r="C38" s="300" t="s">
        <v>395</v>
      </c>
    </row>
    <row r="39" spans="1:3" x14ac:dyDescent="0.25">
      <c r="A39" s="297"/>
      <c r="B39" s="628"/>
      <c r="C39" s="299" t="s">
        <v>401</v>
      </c>
    </row>
    <row r="40" spans="1:3" x14ac:dyDescent="0.25">
      <c r="A40" s="297"/>
      <c r="B40" s="628"/>
      <c r="C40" s="300" t="s">
        <v>391</v>
      </c>
    </row>
    <row r="41" spans="1:3" x14ac:dyDescent="0.25">
      <c r="A41" s="297"/>
      <c r="B41" s="628"/>
      <c r="C41" s="300" t="s">
        <v>392</v>
      </c>
    </row>
    <row r="42" spans="1:3" x14ac:dyDescent="0.25">
      <c r="A42" s="297"/>
      <c r="B42" s="628"/>
      <c r="C42" s="300" t="s">
        <v>393</v>
      </c>
    </row>
    <row r="43" spans="1:3" x14ac:dyDescent="0.25">
      <c r="A43" s="297"/>
      <c r="B43" s="628"/>
      <c r="C43" s="300" t="s">
        <v>394</v>
      </c>
    </row>
    <row r="44" spans="1:3" x14ac:dyDescent="0.25">
      <c r="A44" s="297"/>
      <c r="B44" s="628"/>
      <c r="C44" s="300" t="s">
        <v>403</v>
      </c>
    </row>
    <row r="45" spans="1:3" ht="38.25" x14ac:dyDescent="0.25">
      <c r="A45" s="297"/>
      <c r="B45" s="628"/>
      <c r="C45" s="299" t="s">
        <v>404</v>
      </c>
    </row>
    <row r="46" spans="1:3" x14ac:dyDescent="0.25">
      <c r="A46" s="297"/>
      <c r="B46" s="628"/>
      <c r="C46" s="299" t="s">
        <v>400</v>
      </c>
    </row>
    <row r="47" spans="1:3" x14ac:dyDescent="0.25">
      <c r="A47" s="297"/>
      <c r="B47" s="628"/>
      <c r="C47" s="300" t="s">
        <v>391</v>
      </c>
    </row>
    <row r="48" spans="1:3" x14ac:dyDescent="0.25">
      <c r="A48" s="297"/>
      <c r="B48" s="628"/>
      <c r="C48" s="300" t="s">
        <v>392</v>
      </c>
    </row>
    <row r="49" spans="1:3" x14ac:dyDescent="0.25">
      <c r="A49" s="297"/>
      <c r="B49" s="628"/>
      <c r="C49" s="300" t="s">
        <v>393</v>
      </c>
    </row>
    <row r="50" spans="1:3" x14ac:dyDescent="0.25">
      <c r="A50" s="297"/>
      <c r="B50" s="628"/>
      <c r="C50" s="300" t="s">
        <v>394</v>
      </c>
    </row>
    <row r="51" spans="1:3" x14ac:dyDescent="0.25">
      <c r="A51" s="297"/>
      <c r="B51" s="628"/>
      <c r="C51" s="300" t="s">
        <v>395</v>
      </c>
    </row>
    <row r="52" spans="1:3" ht="38.25" x14ac:dyDescent="0.25">
      <c r="A52" s="297"/>
      <c r="B52" s="628"/>
      <c r="C52" s="299" t="s">
        <v>405</v>
      </c>
    </row>
    <row r="53" spans="1:3" x14ac:dyDescent="0.25">
      <c r="A53" s="297"/>
      <c r="B53" s="628"/>
      <c r="C53" s="299" t="s">
        <v>400</v>
      </c>
    </row>
    <row r="54" spans="1:3" x14ac:dyDescent="0.25">
      <c r="A54" s="297"/>
      <c r="B54" s="628"/>
      <c r="C54" s="300" t="s">
        <v>391</v>
      </c>
    </row>
    <row r="55" spans="1:3" x14ac:dyDescent="0.25">
      <c r="A55" s="297"/>
      <c r="B55" s="628"/>
      <c r="C55" s="300" t="s">
        <v>392</v>
      </c>
    </row>
    <row r="56" spans="1:3" x14ac:dyDescent="0.25">
      <c r="A56" s="297"/>
      <c r="B56" s="628"/>
      <c r="C56" s="300" t="s">
        <v>393</v>
      </c>
    </row>
    <row r="57" spans="1:3" x14ac:dyDescent="0.25">
      <c r="A57" s="297"/>
      <c r="B57" s="628"/>
      <c r="C57" s="300" t="s">
        <v>394</v>
      </c>
    </row>
    <row r="58" spans="1:3" x14ac:dyDescent="0.25">
      <c r="A58" s="297"/>
      <c r="B58" s="628"/>
      <c r="C58" s="300" t="s">
        <v>395</v>
      </c>
    </row>
    <row r="59" spans="1:3" x14ac:dyDescent="0.25">
      <c r="A59" s="297"/>
      <c r="B59" s="628"/>
      <c r="C59" s="299" t="s">
        <v>401</v>
      </c>
    </row>
    <row r="60" spans="1:3" x14ac:dyDescent="0.25">
      <c r="A60" s="297"/>
      <c r="B60" s="628"/>
      <c r="C60" s="300" t="s">
        <v>391</v>
      </c>
    </row>
    <row r="61" spans="1:3" x14ac:dyDescent="0.25">
      <c r="A61" s="297"/>
      <c r="B61" s="628"/>
      <c r="C61" s="300" t="s">
        <v>392</v>
      </c>
    </row>
    <row r="62" spans="1:3" x14ac:dyDescent="0.25">
      <c r="A62" s="297"/>
      <c r="B62" s="628"/>
      <c r="C62" s="300" t="s">
        <v>393</v>
      </c>
    </row>
    <row r="63" spans="1:3" x14ac:dyDescent="0.25">
      <c r="A63" s="297"/>
      <c r="B63" s="628"/>
      <c r="C63" s="300" t="s">
        <v>394</v>
      </c>
    </row>
    <row r="64" spans="1:3" ht="15.75" thickBot="1" x14ac:dyDescent="0.3">
      <c r="A64" s="298"/>
      <c r="B64" s="629"/>
      <c r="C64" s="301" t="s">
        <v>403</v>
      </c>
    </row>
    <row r="65" spans="1:3" ht="28.5" thickTop="1" x14ac:dyDescent="0.25">
      <c r="A65" s="288" t="s">
        <v>406</v>
      </c>
      <c r="B65" s="624" t="s">
        <v>408</v>
      </c>
      <c r="C65" s="302" t="s">
        <v>409</v>
      </c>
    </row>
    <row r="66" spans="1:3" ht="89.25" x14ac:dyDescent="0.25">
      <c r="A66" s="289" t="s">
        <v>407</v>
      </c>
      <c r="B66" s="625"/>
      <c r="C66" s="302" t="s">
        <v>410</v>
      </c>
    </row>
    <row r="67" spans="1:3" ht="40.5" x14ac:dyDescent="0.25">
      <c r="A67" s="290"/>
      <c r="B67" s="625"/>
      <c r="C67" s="302" t="s">
        <v>411</v>
      </c>
    </row>
    <row r="68" spans="1:3" ht="27.75" x14ac:dyDescent="0.25">
      <c r="A68" s="290"/>
      <c r="B68" s="625"/>
      <c r="C68" s="302" t="s">
        <v>412</v>
      </c>
    </row>
    <row r="69" spans="1:3" ht="25.5" x14ac:dyDescent="0.25">
      <c r="A69" s="290"/>
      <c r="B69" s="625"/>
      <c r="C69" s="292" t="s">
        <v>413</v>
      </c>
    </row>
    <row r="70" spans="1:3" x14ac:dyDescent="0.25">
      <c r="A70" s="290"/>
      <c r="B70" s="625"/>
      <c r="C70" s="293" t="s">
        <v>414</v>
      </c>
    </row>
    <row r="71" spans="1:3" x14ac:dyDescent="0.25">
      <c r="A71" s="290"/>
      <c r="B71" s="625"/>
      <c r="C71" s="293" t="s">
        <v>415</v>
      </c>
    </row>
    <row r="72" spans="1:3" x14ac:dyDescent="0.25">
      <c r="A72" s="290"/>
      <c r="B72" s="625"/>
      <c r="C72" s="293" t="s">
        <v>416</v>
      </c>
    </row>
    <row r="73" spans="1:3" x14ac:dyDescent="0.25">
      <c r="A73" s="290"/>
      <c r="B73" s="625"/>
      <c r="C73" s="293" t="s">
        <v>417</v>
      </c>
    </row>
    <row r="74" spans="1:3" x14ac:dyDescent="0.25">
      <c r="A74" s="290"/>
      <c r="B74" s="625"/>
      <c r="C74" s="293" t="s">
        <v>418</v>
      </c>
    </row>
    <row r="75" spans="1:3" ht="40.5" x14ac:dyDescent="0.25">
      <c r="A75" s="290"/>
      <c r="B75" s="625"/>
      <c r="C75" s="302" t="s">
        <v>419</v>
      </c>
    </row>
    <row r="76" spans="1:3" x14ac:dyDescent="0.25">
      <c r="A76" s="290"/>
      <c r="B76" s="625"/>
      <c r="C76" s="292" t="s">
        <v>420</v>
      </c>
    </row>
    <row r="77" spans="1:3" x14ac:dyDescent="0.25">
      <c r="A77" s="290"/>
      <c r="B77" s="625"/>
      <c r="C77" s="293" t="s">
        <v>414</v>
      </c>
    </row>
    <row r="78" spans="1:3" x14ac:dyDescent="0.25">
      <c r="A78" s="290"/>
      <c r="B78" s="625"/>
      <c r="C78" s="293" t="s">
        <v>415</v>
      </c>
    </row>
    <row r="79" spans="1:3" x14ac:dyDescent="0.25">
      <c r="A79" s="290"/>
      <c r="B79" s="625"/>
      <c r="C79" s="293" t="s">
        <v>416</v>
      </c>
    </row>
    <row r="80" spans="1:3" x14ac:dyDescent="0.25">
      <c r="A80" s="290"/>
      <c r="B80" s="625"/>
      <c r="C80" s="293" t="s">
        <v>417</v>
      </c>
    </row>
    <row r="81" spans="1:3" ht="15.75" thickBot="1" x14ac:dyDescent="0.3">
      <c r="A81" s="291"/>
      <c r="B81" s="626"/>
      <c r="C81" s="303" t="s">
        <v>418</v>
      </c>
    </row>
    <row r="82" spans="1:3" ht="203.25" customHeight="1" thickTop="1" x14ac:dyDescent="0.25">
      <c r="A82" s="630" t="s">
        <v>421</v>
      </c>
      <c r="B82" s="627" t="s">
        <v>422</v>
      </c>
      <c r="C82" s="299" t="s">
        <v>420</v>
      </c>
    </row>
    <row r="83" spans="1:3" x14ac:dyDescent="0.25">
      <c r="A83" s="631"/>
      <c r="B83" s="628"/>
      <c r="C83" s="300" t="s">
        <v>414</v>
      </c>
    </row>
    <row r="84" spans="1:3" x14ac:dyDescent="0.25">
      <c r="A84" s="631"/>
      <c r="B84" s="628"/>
      <c r="C84" s="300" t="s">
        <v>415</v>
      </c>
    </row>
    <row r="85" spans="1:3" x14ac:dyDescent="0.25">
      <c r="A85" s="631"/>
      <c r="B85" s="628"/>
      <c r="C85" s="300" t="s">
        <v>416</v>
      </c>
    </row>
    <row r="86" spans="1:3" x14ac:dyDescent="0.25">
      <c r="A86" s="631"/>
      <c r="B86" s="628"/>
      <c r="C86" s="300" t="s">
        <v>417</v>
      </c>
    </row>
    <row r="87" spans="1:3" x14ac:dyDescent="0.25">
      <c r="A87" s="631"/>
      <c r="B87" s="628"/>
      <c r="C87" s="300" t="s">
        <v>418</v>
      </c>
    </row>
    <row r="88" spans="1:3" ht="25.5" x14ac:dyDescent="0.25">
      <c r="A88" s="631"/>
      <c r="B88" s="628"/>
      <c r="C88" s="299" t="s">
        <v>423</v>
      </c>
    </row>
    <row r="89" spans="1:3" x14ac:dyDescent="0.25">
      <c r="A89" s="631"/>
      <c r="B89" s="628"/>
      <c r="C89" s="300" t="s">
        <v>391</v>
      </c>
    </row>
    <row r="90" spans="1:3" x14ac:dyDescent="0.25">
      <c r="A90" s="631"/>
      <c r="B90" s="628"/>
      <c r="C90" s="300" t="s">
        <v>392</v>
      </c>
    </row>
    <row r="91" spans="1:3" x14ac:dyDescent="0.25">
      <c r="A91" s="631"/>
      <c r="B91" s="628"/>
      <c r="C91" s="300" t="s">
        <v>393</v>
      </c>
    </row>
    <row r="92" spans="1:3" x14ac:dyDescent="0.25">
      <c r="A92" s="631"/>
      <c r="B92" s="628"/>
      <c r="C92" s="300" t="s">
        <v>394</v>
      </c>
    </row>
    <row r="93" spans="1:3" ht="15.75" thickBot="1" x14ac:dyDescent="0.3">
      <c r="A93" s="632"/>
      <c r="B93" s="629"/>
      <c r="C93" s="301" t="s">
        <v>395</v>
      </c>
    </row>
    <row r="94" spans="1:3" ht="290.25" customHeight="1" thickTop="1" x14ac:dyDescent="0.25">
      <c r="A94" s="633" t="s">
        <v>424</v>
      </c>
      <c r="B94" s="624" t="s">
        <v>425</v>
      </c>
      <c r="C94" s="292" t="s">
        <v>420</v>
      </c>
    </row>
    <row r="95" spans="1:3" x14ac:dyDescent="0.25">
      <c r="A95" s="638"/>
      <c r="B95" s="625"/>
      <c r="C95" s="293" t="s">
        <v>414</v>
      </c>
    </row>
    <row r="96" spans="1:3" x14ac:dyDescent="0.25">
      <c r="A96" s="638"/>
      <c r="B96" s="625"/>
      <c r="C96" s="293" t="s">
        <v>415</v>
      </c>
    </row>
    <row r="97" spans="1:3" x14ac:dyDescent="0.25">
      <c r="A97" s="638"/>
      <c r="B97" s="625"/>
      <c r="C97" s="293" t="s">
        <v>416</v>
      </c>
    </row>
    <row r="98" spans="1:3" x14ac:dyDescent="0.25">
      <c r="A98" s="638"/>
      <c r="B98" s="625"/>
      <c r="C98" s="293" t="s">
        <v>417</v>
      </c>
    </row>
    <row r="99" spans="1:3" x14ac:dyDescent="0.25">
      <c r="A99" s="638"/>
      <c r="B99" s="625"/>
      <c r="C99" s="293" t="s">
        <v>418</v>
      </c>
    </row>
    <row r="100" spans="1:3" ht="15.75" thickBot="1" x14ac:dyDescent="0.3">
      <c r="A100" s="634"/>
      <c r="B100" s="626"/>
      <c r="C100" s="304"/>
    </row>
    <row r="101" spans="1:3" ht="26.25" thickTop="1" x14ac:dyDescent="0.25">
      <c r="A101" s="295" t="s">
        <v>426</v>
      </c>
      <c r="B101" s="299" t="s">
        <v>428</v>
      </c>
      <c r="C101" s="299" t="s">
        <v>420</v>
      </c>
    </row>
    <row r="102" spans="1:3" ht="63.75" x14ac:dyDescent="0.25">
      <c r="A102" s="296" t="s">
        <v>427</v>
      </c>
      <c r="B102" s="299" t="s">
        <v>429</v>
      </c>
      <c r="C102" s="300" t="s">
        <v>414</v>
      </c>
    </row>
    <row r="103" spans="1:3" ht="51" x14ac:dyDescent="0.25">
      <c r="A103" s="297"/>
      <c r="B103" s="299" t="s">
        <v>430</v>
      </c>
      <c r="C103" s="300" t="s">
        <v>415</v>
      </c>
    </row>
    <row r="104" spans="1:3" ht="25.5" x14ac:dyDescent="0.25">
      <c r="A104" s="297"/>
      <c r="B104" s="299" t="s">
        <v>431</v>
      </c>
      <c r="C104" s="300" t="s">
        <v>416</v>
      </c>
    </row>
    <row r="105" spans="1:3" x14ac:dyDescent="0.25">
      <c r="A105" s="297"/>
      <c r="B105" s="305"/>
      <c r="C105" s="300" t="s">
        <v>417</v>
      </c>
    </row>
    <row r="106" spans="1:3" ht="15.75" thickBot="1" x14ac:dyDescent="0.3">
      <c r="A106" s="298"/>
      <c r="B106" s="306"/>
      <c r="C106" s="301" t="s">
        <v>418</v>
      </c>
    </row>
    <row r="107" spans="1:3" ht="228.75" customHeight="1" thickTop="1" x14ac:dyDescent="0.25">
      <c r="A107" s="633" t="s">
        <v>432</v>
      </c>
      <c r="B107" s="624" t="s">
        <v>433</v>
      </c>
      <c r="C107" s="292" t="s">
        <v>420</v>
      </c>
    </row>
    <row r="108" spans="1:3" x14ac:dyDescent="0.25">
      <c r="A108" s="638"/>
      <c r="B108" s="625"/>
      <c r="C108" s="293" t="s">
        <v>414</v>
      </c>
    </row>
    <row r="109" spans="1:3" x14ac:dyDescent="0.25">
      <c r="A109" s="638"/>
      <c r="B109" s="625"/>
      <c r="C109" s="293" t="s">
        <v>415</v>
      </c>
    </row>
    <row r="110" spans="1:3" x14ac:dyDescent="0.25">
      <c r="A110" s="638"/>
      <c r="B110" s="625"/>
      <c r="C110" s="293" t="s">
        <v>416</v>
      </c>
    </row>
    <row r="111" spans="1:3" x14ac:dyDescent="0.25">
      <c r="A111" s="638"/>
      <c r="B111" s="625"/>
      <c r="C111" s="293" t="s">
        <v>434</v>
      </c>
    </row>
    <row r="112" spans="1:3" x14ac:dyDescent="0.25">
      <c r="A112" s="638"/>
      <c r="B112" s="625"/>
      <c r="C112" s="293" t="s">
        <v>418</v>
      </c>
    </row>
    <row r="113" spans="1:3" ht="38.25" x14ac:dyDescent="0.25">
      <c r="A113" s="638"/>
      <c r="B113" s="625"/>
      <c r="C113" s="292" t="s">
        <v>435</v>
      </c>
    </row>
    <row r="114" spans="1:3" x14ac:dyDescent="0.25">
      <c r="A114" s="638"/>
      <c r="B114" s="625"/>
      <c r="C114" s="293" t="s">
        <v>391</v>
      </c>
    </row>
    <row r="115" spans="1:3" x14ac:dyDescent="0.25">
      <c r="A115" s="638"/>
      <c r="B115" s="625"/>
      <c r="C115" s="293" t="s">
        <v>392</v>
      </c>
    </row>
    <row r="116" spans="1:3" x14ac:dyDescent="0.25">
      <c r="A116" s="638"/>
      <c r="B116" s="625"/>
      <c r="C116" s="293" t="s">
        <v>393</v>
      </c>
    </row>
    <row r="117" spans="1:3" x14ac:dyDescent="0.25">
      <c r="A117" s="638"/>
      <c r="B117" s="625"/>
      <c r="C117" s="293" t="s">
        <v>394</v>
      </c>
    </row>
    <row r="118" spans="1:3" ht="15.75" thickBot="1" x14ac:dyDescent="0.3">
      <c r="A118" s="634"/>
      <c r="B118" s="626"/>
      <c r="C118" s="303" t="s">
        <v>395</v>
      </c>
    </row>
    <row r="119" spans="1:3" ht="409.6" customHeight="1" thickTop="1" x14ac:dyDescent="0.25">
      <c r="A119" s="630" t="s">
        <v>436</v>
      </c>
      <c r="B119" s="627" t="s">
        <v>437</v>
      </c>
      <c r="C119" s="299" t="s">
        <v>420</v>
      </c>
    </row>
    <row r="120" spans="1:3" x14ac:dyDescent="0.25">
      <c r="A120" s="631"/>
      <c r="B120" s="628"/>
      <c r="C120" s="300" t="s">
        <v>414</v>
      </c>
    </row>
    <row r="121" spans="1:3" x14ac:dyDescent="0.25">
      <c r="A121" s="631"/>
      <c r="B121" s="628"/>
      <c r="C121" s="300" t="s">
        <v>415</v>
      </c>
    </row>
    <row r="122" spans="1:3" x14ac:dyDescent="0.25">
      <c r="A122" s="631"/>
      <c r="B122" s="628"/>
      <c r="C122" s="300" t="s">
        <v>416</v>
      </c>
    </row>
    <row r="123" spans="1:3" x14ac:dyDescent="0.25">
      <c r="A123" s="631"/>
      <c r="B123" s="628"/>
      <c r="C123" s="300" t="s">
        <v>434</v>
      </c>
    </row>
    <row r="124" spans="1:3" x14ac:dyDescent="0.25">
      <c r="A124" s="631"/>
      <c r="B124" s="628"/>
      <c r="C124" s="300" t="s">
        <v>418</v>
      </c>
    </row>
    <row r="125" spans="1:3" ht="15.75" thickBot="1" x14ac:dyDescent="0.3">
      <c r="A125" s="632"/>
      <c r="B125" s="629"/>
      <c r="C125" s="307"/>
    </row>
    <row r="126" spans="1:3" ht="15.75" thickTop="1" x14ac:dyDescent="0.25">
      <c r="A126" s="633" t="s">
        <v>304</v>
      </c>
      <c r="B126" s="292"/>
      <c r="C126" s="624"/>
    </row>
    <row r="127" spans="1:3" ht="39" thickBot="1" x14ac:dyDescent="0.3">
      <c r="A127" s="634"/>
      <c r="B127" s="308" t="s">
        <v>305</v>
      </c>
      <c r="C127" s="626"/>
    </row>
    <row r="128" spans="1:3" ht="15.75" thickTop="1" x14ac:dyDescent="0.25">
      <c r="A128" s="309"/>
    </row>
    <row r="129" spans="1:1" ht="15.75" x14ac:dyDescent="0.25">
      <c r="A129" s="283"/>
    </row>
  </sheetData>
  <mergeCells count="15">
    <mergeCell ref="A126:A127"/>
    <mergeCell ref="C126:C127"/>
    <mergeCell ref="A7:A18"/>
    <mergeCell ref="A94:A100"/>
    <mergeCell ref="B94:B100"/>
    <mergeCell ref="A107:A118"/>
    <mergeCell ref="B107:B118"/>
    <mergeCell ref="A119:A125"/>
    <mergeCell ref="B119:B125"/>
    <mergeCell ref="A5:C5"/>
    <mergeCell ref="B7:B18"/>
    <mergeCell ref="B19:B64"/>
    <mergeCell ref="B65:B81"/>
    <mergeCell ref="A82:A93"/>
    <mergeCell ref="B82:B93"/>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8"/>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BH317"/>
  <sheetViews>
    <sheetView view="pageBreakPreview" topLeftCell="A16" zoomScale="80" zoomScaleNormal="80" zoomScaleSheetLayoutView="80" workbookViewId="0">
      <selection activeCell="A37" sqref="A37:W37"/>
    </sheetView>
  </sheetViews>
  <sheetFormatPr defaultColWidth="5.28515625" defaultRowHeight="15" x14ac:dyDescent="0.25"/>
  <cols>
    <col min="1" max="26" width="5.28515625" style="37" customWidth="1"/>
    <col min="27" max="27" width="5.28515625" style="38" customWidth="1"/>
    <col min="28" max="33" width="5.28515625" style="37" customWidth="1"/>
    <col min="34" max="35" width="5.28515625" style="2" customWidth="1"/>
    <col min="36" max="16384" width="5.28515625" style="2"/>
  </cols>
  <sheetData>
    <row r="1" spans="1:60" ht="3" customHeight="1" thickBot="1" x14ac:dyDescent="0.3">
      <c r="A1" s="548"/>
      <c r="B1" s="549"/>
      <c r="C1" s="549"/>
      <c r="D1" s="549"/>
      <c r="E1" s="549"/>
      <c r="F1" s="549"/>
      <c r="G1" s="549"/>
      <c r="H1" s="549"/>
      <c r="I1" s="549"/>
      <c r="J1" s="549"/>
      <c r="K1" s="549"/>
      <c r="L1" s="549"/>
      <c r="M1" s="549"/>
      <c r="N1" s="549"/>
      <c r="O1" s="549"/>
      <c r="P1" s="549"/>
      <c r="Q1" s="549"/>
      <c r="R1" s="549"/>
      <c r="S1" s="549"/>
      <c r="T1" s="549"/>
      <c r="U1" s="549"/>
      <c r="V1" s="549"/>
      <c r="W1" s="549"/>
      <c r="X1" s="549"/>
      <c r="Y1" s="549"/>
      <c r="Z1" s="549"/>
      <c r="AA1" s="549"/>
      <c r="AB1" s="549"/>
      <c r="AC1" s="549"/>
      <c r="AD1" s="549"/>
      <c r="AE1" s="549"/>
      <c r="AF1" s="549"/>
      <c r="AG1" s="550"/>
      <c r="AH1" s="1"/>
      <c r="AI1" s="1"/>
      <c r="AJ1" s="1"/>
      <c r="AK1" s="1"/>
    </row>
    <row r="2" spans="1:60" ht="30" customHeight="1" thickTop="1" thickBot="1" x14ac:dyDescent="0.3">
      <c r="A2" s="511" t="s">
        <v>223</v>
      </c>
      <c r="B2" s="511"/>
      <c r="C2" s="511"/>
      <c r="D2" s="511"/>
      <c r="E2" s="511"/>
      <c r="F2" s="511"/>
      <c r="G2" s="511"/>
      <c r="H2" s="511"/>
      <c r="I2" s="511"/>
      <c r="J2" s="511"/>
      <c r="K2" s="511"/>
      <c r="L2" s="511"/>
      <c r="M2" s="511"/>
      <c r="N2" s="511"/>
      <c r="O2" s="511"/>
      <c r="P2" s="511"/>
      <c r="Q2" s="511"/>
      <c r="R2" s="511"/>
      <c r="S2" s="511"/>
      <c r="T2" s="511"/>
      <c r="U2" s="511"/>
      <c r="V2" s="511"/>
      <c r="W2" s="511"/>
      <c r="X2" s="511"/>
      <c r="Y2" s="511"/>
      <c r="Z2" s="511"/>
      <c r="AA2" s="511"/>
      <c r="AB2" s="511"/>
      <c r="AC2" s="511"/>
      <c r="AD2" s="511"/>
      <c r="AE2" s="511"/>
      <c r="AF2" s="511"/>
      <c r="AG2" s="511"/>
      <c r="AH2" s="511"/>
      <c r="AI2" s="511"/>
      <c r="AJ2" s="1"/>
      <c r="AK2" s="1"/>
    </row>
    <row r="3" spans="1:60" s="5" customFormat="1" ht="35.25" customHeight="1" thickTop="1" thickBot="1" x14ac:dyDescent="0.3">
      <c r="A3" s="516" t="s">
        <v>3</v>
      </c>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8"/>
      <c r="AH3" s="3" t="s">
        <v>4</v>
      </c>
      <c r="AI3" s="3" t="str">
        <f>'Elenco P.O.'!B10</f>
        <v>Obiettivo Operativo: giunta</v>
      </c>
      <c r="AJ3" s="4"/>
      <c r="AK3" s="4"/>
    </row>
    <row r="4" spans="1:60" s="5" customFormat="1" ht="33" customHeight="1" thickTop="1" thickBot="1" x14ac:dyDescent="0.3">
      <c r="A4" s="551" t="s">
        <v>5</v>
      </c>
      <c r="B4" s="551"/>
      <c r="C4" s="551"/>
      <c r="D4" s="551"/>
      <c r="E4" s="551"/>
      <c r="F4" s="551"/>
      <c r="G4" s="551"/>
      <c r="H4" s="551"/>
      <c r="I4" s="551"/>
      <c r="J4" s="551"/>
      <c r="K4" s="551"/>
      <c r="L4" s="551"/>
      <c r="M4" s="551"/>
      <c r="N4" s="551"/>
      <c r="O4" s="551"/>
      <c r="P4" s="551"/>
      <c r="Q4" s="551"/>
      <c r="R4" s="551"/>
      <c r="S4" s="551">
        <f>'Elenco P.O.'!C1</f>
        <v>0</v>
      </c>
      <c r="T4" s="551"/>
      <c r="U4" s="551"/>
      <c r="V4" s="551"/>
      <c r="W4" s="551"/>
      <c r="X4" s="551"/>
      <c r="Y4" s="551"/>
      <c r="Z4" s="551"/>
      <c r="AA4" s="551"/>
      <c r="AB4" s="551"/>
      <c r="AC4" s="551"/>
      <c r="AD4" s="551"/>
      <c r="AE4" s="551"/>
      <c r="AF4" s="551"/>
      <c r="AG4" s="551"/>
      <c r="AH4" s="551"/>
      <c r="AI4" s="551"/>
      <c r="AJ4" s="4"/>
      <c r="AK4" s="4"/>
    </row>
    <row r="5" spans="1:60" s="7" customFormat="1" ht="35.25" customHeight="1" thickTop="1" thickBot="1" x14ac:dyDescent="0.3">
      <c r="A5" s="511" t="s">
        <v>6</v>
      </c>
      <c r="B5" s="511"/>
      <c r="C5" s="511"/>
      <c r="D5" s="511"/>
      <c r="E5" s="554" t="s">
        <v>7</v>
      </c>
      <c r="F5" s="554"/>
      <c r="G5" s="554"/>
      <c r="H5" s="554"/>
      <c r="I5" s="554"/>
      <c r="J5" s="554"/>
      <c r="K5" s="511" t="s">
        <v>8</v>
      </c>
      <c r="L5" s="511"/>
      <c r="M5" s="511"/>
      <c r="N5" s="511"/>
      <c r="O5" s="511"/>
      <c r="P5" s="554"/>
      <c r="Q5" s="554"/>
      <c r="R5" s="554"/>
      <c r="S5" s="554"/>
      <c r="T5" s="554"/>
      <c r="U5" s="554"/>
      <c r="V5" s="554"/>
      <c r="W5" s="554"/>
      <c r="X5" s="511" t="s">
        <v>9</v>
      </c>
      <c r="Y5" s="511"/>
      <c r="Z5" s="511"/>
      <c r="AA5" s="511"/>
      <c r="AB5" s="511"/>
      <c r="AC5" s="554" t="s">
        <v>10</v>
      </c>
      <c r="AD5" s="554"/>
      <c r="AE5" s="554"/>
      <c r="AF5" s="554"/>
      <c r="AG5" s="554"/>
      <c r="AH5" s="554"/>
      <c r="AI5" s="554"/>
      <c r="AJ5" s="6"/>
      <c r="AK5" s="6"/>
      <c r="BA5" s="552" t="s">
        <v>11</v>
      </c>
      <c r="BB5" s="552"/>
      <c r="BC5" s="552"/>
      <c r="BD5" s="552"/>
      <c r="BE5" s="552"/>
      <c r="BF5" s="552"/>
      <c r="BG5" s="552"/>
      <c r="BH5" s="552"/>
    </row>
    <row r="6" spans="1:60" s="5" customFormat="1" ht="33" customHeight="1" thickTop="1" thickBot="1" x14ac:dyDescent="0.3">
      <c r="A6" s="511" t="s">
        <v>12</v>
      </c>
      <c r="B6" s="511"/>
      <c r="C6" s="511"/>
      <c r="D6" s="511"/>
      <c r="E6" s="556"/>
      <c r="F6" s="556"/>
      <c r="G6" s="556"/>
      <c r="H6" s="556"/>
      <c r="I6" s="556"/>
      <c r="J6" s="556"/>
      <c r="K6" s="556"/>
      <c r="L6" s="556"/>
      <c r="M6" s="556"/>
      <c r="N6" s="556"/>
      <c r="O6" s="556"/>
      <c r="P6" s="556"/>
      <c r="Q6" s="556"/>
      <c r="R6" s="556"/>
      <c r="S6" s="556"/>
      <c r="T6" s="556"/>
      <c r="U6" s="556"/>
      <c r="V6" s="556"/>
      <c r="W6" s="556"/>
      <c r="X6" s="556"/>
      <c r="Y6" s="556"/>
      <c r="Z6" s="556"/>
      <c r="AA6" s="556"/>
      <c r="AB6" s="556"/>
      <c r="AC6" s="556"/>
      <c r="AD6" s="556"/>
      <c r="AE6" s="556"/>
      <c r="AF6" s="556"/>
      <c r="AG6" s="556"/>
      <c r="AH6" s="556"/>
      <c r="AI6" s="556"/>
      <c r="AJ6" s="4"/>
      <c r="AK6" s="4"/>
    </row>
    <row r="7" spans="1:60" s="5" customFormat="1" ht="33.75" customHeight="1" thickTop="1" thickBot="1" x14ac:dyDescent="0.3">
      <c r="A7" s="511" t="s">
        <v>13</v>
      </c>
      <c r="B7" s="511"/>
      <c r="C7" s="511"/>
      <c r="D7" s="511"/>
      <c r="E7" s="555"/>
      <c r="F7" s="555"/>
      <c r="G7" s="555"/>
      <c r="H7" s="555"/>
      <c r="I7" s="555"/>
      <c r="J7" s="555"/>
      <c r="K7" s="555"/>
      <c r="L7" s="555"/>
      <c r="M7" s="555"/>
      <c r="N7" s="555"/>
      <c r="O7" s="555"/>
      <c r="P7" s="555"/>
      <c r="Q7" s="555"/>
      <c r="R7" s="555"/>
      <c r="S7" s="555"/>
      <c r="T7" s="555"/>
      <c r="U7" s="555"/>
      <c r="V7" s="555"/>
      <c r="W7" s="555"/>
      <c r="X7" s="555"/>
      <c r="Y7" s="555"/>
      <c r="Z7" s="555"/>
      <c r="AA7" s="555"/>
      <c r="AB7" s="555"/>
      <c r="AC7" s="555"/>
      <c r="AD7" s="555"/>
      <c r="AE7" s="555"/>
      <c r="AF7" s="555"/>
      <c r="AG7" s="555"/>
      <c r="AH7" s="555"/>
      <c r="AI7" s="555"/>
      <c r="AJ7" s="4"/>
      <c r="AK7" s="4"/>
    </row>
    <row r="8" spans="1:60" s="5" customFormat="1" ht="33.75" customHeight="1" thickTop="1" thickBot="1" x14ac:dyDescent="0.3">
      <c r="A8" s="511" t="s">
        <v>14</v>
      </c>
      <c r="B8" s="511"/>
      <c r="C8" s="511"/>
      <c r="D8" s="511"/>
      <c r="E8" s="555"/>
      <c r="F8" s="555"/>
      <c r="G8" s="555"/>
      <c r="H8" s="555"/>
      <c r="I8" s="555"/>
      <c r="J8" s="555"/>
      <c r="K8" s="555"/>
      <c r="L8" s="555"/>
      <c r="M8" s="555"/>
      <c r="N8" s="555"/>
      <c r="O8" s="555"/>
      <c r="P8" s="555"/>
      <c r="Q8" s="555"/>
      <c r="R8" s="555"/>
      <c r="S8" s="555"/>
      <c r="T8" s="555"/>
      <c r="U8" s="555"/>
      <c r="V8" s="555"/>
      <c r="W8" s="555"/>
      <c r="X8" s="555"/>
      <c r="Y8" s="555"/>
      <c r="Z8" s="555"/>
      <c r="AA8" s="555"/>
      <c r="AB8" s="555"/>
      <c r="AC8" s="555"/>
      <c r="AD8" s="555"/>
      <c r="AE8" s="555"/>
      <c r="AF8" s="555"/>
      <c r="AG8" s="555"/>
      <c r="AH8" s="555"/>
      <c r="AI8" s="555"/>
      <c r="AJ8" s="4"/>
      <c r="AK8" s="4"/>
    </row>
    <row r="9" spans="1:60" s="5" customFormat="1" ht="15" customHeight="1" thickTop="1" x14ac:dyDescent="0.25">
      <c r="A9" s="537" t="s">
        <v>15</v>
      </c>
      <c r="B9" s="538"/>
      <c r="C9" s="538"/>
      <c r="D9" s="538"/>
      <c r="E9" s="538"/>
      <c r="F9" s="538"/>
      <c r="G9" s="538"/>
      <c r="H9" s="538"/>
      <c r="I9" s="538"/>
      <c r="J9" s="538"/>
      <c r="K9" s="538"/>
      <c r="L9" s="538"/>
      <c r="M9" s="538"/>
      <c r="N9" s="538"/>
      <c r="O9" s="538"/>
      <c r="P9" s="538"/>
      <c r="Q9" s="538"/>
      <c r="R9" s="538"/>
      <c r="S9" s="538"/>
      <c r="T9" s="538"/>
      <c r="U9" s="538"/>
      <c r="V9" s="538"/>
      <c r="W9" s="538"/>
      <c r="X9" s="538"/>
      <c r="Y9" s="538"/>
      <c r="Z9" s="538"/>
      <c r="AA9" s="538"/>
      <c r="AB9" s="538"/>
      <c r="AC9" s="538"/>
      <c r="AD9" s="538"/>
      <c r="AE9" s="538"/>
      <c r="AF9" s="538"/>
      <c r="AG9" s="538"/>
      <c r="AH9" s="538"/>
      <c r="AI9" s="553"/>
      <c r="AJ9" s="4"/>
      <c r="AK9" s="4"/>
    </row>
    <row r="10" spans="1:60" s="5" customFormat="1" ht="17.25" customHeight="1" thickBot="1" x14ac:dyDescent="0.3">
      <c r="A10" s="542"/>
      <c r="B10" s="543"/>
      <c r="C10" s="543"/>
      <c r="D10" s="543"/>
      <c r="E10" s="543"/>
      <c r="F10" s="543"/>
      <c r="G10" s="543"/>
      <c r="H10" s="543"/>
      <c r="I10" s="543"/>
      <c r="J10" s="543"/>
      <c r="K10" s="543"/>
      <c r="L10" s="543"/>
      <c r="M10" s="543"/>
      <c r="N10" s="543"/>
      <c r="O10" s="543"/>
      <c r="P10" s="543"/>
      <c r="Q10" s="543"/>
      <c r="R10" s="543"/>
      <c r="S10" s="543"/>
      <c r="T10" s="543"/>
      <c r="U10" s="543"/>
      <c r="V10" s="543"/>
      <c r="W10" s="543"/>
      <c r="X10" s="543"/>
      <c r="Y10" s="543"/>
      <c r="Z10" s="543"/>
      <c r="AA10" s="543"/>
      <c r="AB10" s="543"/>
      <c r="AC10" s="543"/>
      <c r="AD10" s="543"/>
      <c r="AE10" s="543"/>
      <c r="AF10" s="543"/>
      <c r="AG10" s="543"/>
      <c r="AH10" s="543"/>
      <c r="AI10" s="544"/>
      <c r="AJ10" s="4"/>
      <c r="AK10" s="4"/>
    </row>
    <row r="11" spans="1:60" s="5" customFormat="1" ht="45" customHeight="1" thickTop="1" thickBot="1" x14ac:dyDescent="0.3">
      <c r="A11" s="522"/>
      <c r="B11" s="523"/>
      <c r="C11" s="523"/>
      <c r="D11" s="523"/>
      <c r="E11" s="523"/>
      <c r="F11" s="523"/>
      <c r="G11" s="523"/>
      <c r="H11" s="523"/>
      <c r="I11" s="523"/>
      <c r="J11" s="523"/>
      <c r="K11" s="523"/>
      <c r="L11" s="523"/>
      <c r="M11" s="523"/>
      <c r="N11" s="523"/>
      <c r="O11" s="523"/>
      <c r="P11" s="523"/>
      <c r="Q11" s="523"/>
      <c r="R11" s="523"/>
      <c r="S11" s="523"/>
      <c r="T11" s="523"/>
      <c r="U11" s="523"/>
      <c r="V11" s="523"/>
      <c r="W11" s="523"/>
      <c r="X11" s="523"/>
      <c r="Y11" s="523"/>
      <c r="Z11" s="523"/>
      <c r="AA11" s="523"/>
      <c r="AB11" s="523"/>
      <c r="AC11" s="523"/>
      <c r="AD11" s="523"/>
      <c r="AE11" s="523"/>
      <c r="AF11" s="523"/>
      <c r="AG11" s="523"/>
      <c r="AH11" s="523"/>
      <c r="AI11" s="524"/>
      <c r="AJ11" s="4"/>
      <c r="AK11" s="4"/>
    </row>
    <row r="12" spans="1:60" s="5" customFormat="1" ht="21" customHeight="1" thickTop="1" thickBot="1" x14ac:dyDescent="0.3">
      <c r="A12" s="516" t="s">
        <v>16</v>
      </c>
      <c r="B12" s="517"/>
      <c r="C12" s="517"/>
      <c r="D12" s="517"/>
      <c r="E12" s="517"/>
      <c r="F12" s="517"/>
      <c r="G12" s="517"/>
      <c r="H12" s="517"/>
      <c r="I12" s="517"/>
      <c r="J12" s="517"/>
      <c r="K12" s="517"/>
      <c r="L12" s="517"/>
      <c r="M12" s="517"/>
      <c r="N12" s="517"/>
      <c r="O12" s="517"/>
      <c r="P12" s="517"/>
      <c r="Q12" s="517"/>
      <c r="R12" s="517"/>
      <c r="S12" s="517"/>
      <c r="T12" s="517"/>
      <c r="U12" s="517"/>
      <c r="V12" s="517"/>
      <c r="W12" s="517"/>
      <c r="X12" s="517"/>
      <c r="Y12" s="517"/>
      <c r="Z12" s="517"/>
      <c r="AA12" s="517"/>
      <c r="AB12" s="517"/>
      <c r="AC12" s="517"/>
      <c r="AD12" s="517"/>
      <c r="AE12" s="517"/>
      <c r="AF12" s="517"/>
      <c r="AG12" s="517"/>
      <c r="AH12" s="517"/>
      <c r="AI12" s="518"/>
      <c r="AJ12" s="8"/>
      <c r="AK12" s="8"/>
    </row>
    <row r="13" spans="1:60" s="5" customFormat="1" ht="43.5" customHeight="1" thickTop="1" thickBot="1" x14ac:dyDescent="0.3">
      <c r="A13" s="516" t="s">
        <v>17</v>
      </c>
      <c r="B13" s="517"/>
      <c r="C13" s="517"/>
      <c r="D13" s="518"/>
      <c r="E13" s="537" t="str">
        <f>'Elenco P.O.'!E10</f>
        <v>Descrizione</v>
      </c>
      <c r="F13" s="538"/>
      <c r="G13" s="538"/>
      <c r="H13" s="538"/>
      <c r="I13" s="538"/>
      <c r="J13" s="538"/>
      <c r="K13" s="538"/>
      <c r="L13" s="538"/>
      <c r="M13" s="538"/>
      <c r="N13" s="538"/>
      <c r="O13" s="538"/>
      <c r="P13" s="538"/>
      <c r="Q13" s="538"/>
      <c r="R13" s="538"/>
      <c r="S13" s="538"/>
      <c r="T13" s="538"/>
      <c r="U13" s="538"/>
      <c r="V13" s="538"/>
      <c r="W13" s="538"/>
      <c r="X13" s="538"/>
      <c r="Y13" s="538"/>
      <c r="Z13" s="538"/>
      <c r="AA13" s="538"/>
      <c r="AB13" s="538"/>
      <c r="AC13" s="538"/>
      <c r="AD13" s="538"/>
      <c r="AE13" s="538"/>
      <c r="AF13" s="538"/>
      <c r="AG13" s="538"/>
      <c r="AH13" s="538"/>
      <c r="AI13" s="553"/>
      <c r="AJ13" s="4"/>
      <c r="AK13" s="4"/>
    </row>
    <row r="14" spans="1:60" s="5" customFormat="1" ht="16.5" thickTop="1" x14ac:dyDescent="0.25">
      <c r="A14" s="537" t="s">
        <v>18</v>
      </c>
      <c r="B14" s="538"/>
      <c r="C14" s="538"/>
      <c r="D14" s="538"/>
      <c r="E14" s="545" t="s">
        <v>219</v>
      </c>
      <c r="F14" s="547"/>
      <c r="G14" s="547"/>
      <c r="H14" s="547"/>
      <c r="I14" s="547"/>
      <c r="J14" s="547"/>
      <c r="K14" s="547"/>
      <c r="L14" s="547"/>
      <c r="M14" s="545" t="s">
        <v>220</v>
      </c>
      <c r="N14" s="547"/>
      <c r="O14" s="547"/>
      <c r="P14" s="547"/>
      <c r="Q14" s="547"/>
      <c r="R14" s="547"/>
      <c r="S14" s="547"/>
      <c r="T14" s="547"/>
      <c r="U14" s="545" t="s">
        <v>221</v>
      </c>
      <c r="V14" s="547"/>
      <c r="W14" s="547"/>
      <c r="X14" s="547"/>
      <c r="Y14" s="547"/>
      <c r="Z14" s="547"/>
      <c r="AA14" s="547"/>
      <c r="AB14" s="547"/>
      <c r="AC14" s="545" t="s">
        <v>222</v>
      </c>
      <c r="AD14" s="547"/>
      <c r="AE14" s="546"/>
      <c r="AF14" s="545">
        <v>2018</v>
      </c>
      <c r="AG14" s="546"/>
      <c r="AH14" s="545">
        <v>2017</v>
      </c>
      <c r="AI14" s="546"/>
      <c r="AJ14" s="4"/>
      <c r="AK14" s="4"/>
      <c r="AV14" s="4"/>
      <c r="AW14" s="4"/>
      <c r="AX14" s="4"/>
    </row>
    <row r="15" spans="1:60" s="5" customFormat="1" ht="15.75" x14ac:dyDescent="0.25">
      <c r="A15" s="539"/>
      <c r="B15" s="540"/>
      <c r="C15" s="540"/>
      <c r="D15" s="541"/>
      <c r="E15" s="525"/>
      <c r="F15" s="536"/>
      <c r="G15" s="536"/>
      <c r="H15" s="536"/>
      <c r="I15" s="536"/>
      <c r="J15" s="536"/>
      <c r="K15" s="536"/>
      <c r="L15" s="536"/>
      <c r="M15" s="525"/>
      <c r="N15" s="536"/>
      <c r="O15" s="536"/>
      <c r="P15" s="536"/>
      <c r="Q15" s="536"/>
      <c r="R15" s="536"/>
      <c r="S15" s="536"/>
      <c r="T15" s="536"/>
      <c r="U15" s="525"/>
      <c r="V15" s="536"/>
      <c r="W15" s="536"/>
      <c r="X15" s="536"/>
      <c r="Y15" s="536"/>
      <c r="Z15" s="536"/>
      <c r="AA15" s="536"/>
      <c r="AB15" s="536"/>
      <c r="AC15" s="525"/>
      <c r="AD15" s="536"/>
      <c r="AE15" s="526"/>
      <c r="AF15" s="525"/>
      <c r="AG15" s="526"/>
      <c r="AH15" s="525"/>
      <c r="AI15" s="526"/>
      <c r="AJ15" s="4"/>
      <c r="AK15" s="4"/>
      <c r="AV15" s="4"/>
      <c r="AW15" s="4"/>
      <c r="AX15" s="4"/>
    </row>
    <row r="16" spans="1:60" s="5" customFormat="1" ht="15.75" x14ac:dyDescent="0.25">
      <c r="A16" s="539"/>
      <c r="B16" s="540"/>
      <c r="C16" s="540"/>
      <c r="D16" s="541"/>
      <c r="E16" s="525"/>
      <c r="F16" s="536"/>
      <c r="G16" s="536"/>
      <c r="H16" s="536"/>
      <c r="I16" s="536"/>
      <c r="J16" s="536"/>
      <c r="K16" s="536"/>
      <c r="L16" s="536"/>
      <c r="M16" s="525"/>
      <c r="N16" s="536"/>
      <c r="O16" s="536"/>
      <c r="P16" s="536"/>
      <c r="Q16" s="536"/>
      <c r="R16" s="536"/>
      <c r="S16" s="536"/>
      <c r="T16" s="536"/>
      <c r="U16" s="525"/>
      <c r="V16" s="536"/>
      <c r="W16" s="536"/>
      <c r="X16" s="536"/>
      <c r="Y16" s="536"/>
      <c r="Z16" s="536"/>
      <c r="AA16" s="536"/>
      <c r="AB16" s="536"/>
      <c r="AC16" s="525"/>
      <c r="AD16" s="536"/>
      <c r="AE16" s="526"/>
      <c r="AF16" s="525"/>
      <c r="AG16" s="526"/>
      <c r="AH16" s="525"/>
      <c r="AI16" s="526"/>
      <c r="AJ16" s="4"/>
      <c r="AK16" s="4"/>
      <c r="AV16" s="4"/>
      <c r="AW16" s="4"/>
      <c r="AX16" s="4"/>
    </row>
    <row r="17" spans="1:50" s="5" customFormat="1" ht="15.75" x14ac:dyDescent="0.25">
      <c r="A17" s="539"/>
      <c r="B17" s="540"/>
      <c r="C17" s="540"/>
      <c r="D17" s="541"/>
      <c r="E17" s="525"/>
      <c r="F17" s="536"/>
      <c r="G17" s="536"/>
      <c r="H17" s="536"/>
      <c r="I17" s="536"/>
      <c r="J17" s="536"/>
      <c r="K17" s="536"/>
      <c r="L17" s="536"/>
      <c r="M17" s="525"/>
      <c r="N17" s="536"/>
      <c r="O17" s="536"/>
      <c r="P17" s="536"/>
      <c r="Q17" s="536"/>
      <c r="R17" s="536"/>
      <c r="S17" s="536"/>
      <c r="T17" s="536"/>
      <c r="U17" s="525"/>
      <c r="V17" s="536"/>
      <c r="W17" s="536"/>
      <c r="X17" s="536"/>
      <c r="Y17" s="536"/>
      <c r="Z17" s="536"/>
      <c r="AA17" s="536"/>
      <c r="AB17" s="536"/>
      <c r="AC17" s="525"/>
      <c r="AD17" s="536"/>
      <c r="AE17" s="526"/>
      <c r="AF17" s="525"/>
      <c r="AG17" s="526"/>
      <c r="AH17" s="525"/>
      <c r="AI17" s="526"/>
      <c r="AJ17" s="4"/>
      <c r="AK17" s="4"/>
      <c r="AV17" s="4"/>
      <c r="AW17" s="4"/>
      <c r="AX17" s="4"/>
    </row>
    <row r="18" spans="1:50" s="5" customFormat="1" ht="15.75" x14ac:dyDescent="0.25">
      <c r="A18" s="539"/>
      <c r="B18" s="540"/>
      <c r="C18" s="540"/>
      <c r="D18" s="541"/>
      <c r="E18" s="525"/>
      <c r="F18" s="536"/>
      <c r="G18" s="536"/>
      <c r="H18" s="536"/>
      <c r="I18" s="536"/>
      <c r="J18" s="536"/>
      <c r="K18" s="536"/>
      <c r="L18" s="536"/>
      <c r="M18" s="525"/>
      <c r="N18" s="536"/>
      <c r="O18" s="536"/>
      <c r="P18" s="536"/>
      <c r="Q18" s="536"/>
      <c r="R18" s="536"/>
      <c r="S18" s="536"/>
      <c r="T18" s="536"/>
      <c r="U18" s="525"/>
      <c r="V18" s="536"/>
      <c r="W18" s="536"/>
      <c r="X18" s="536"/>
      <c r="Y18" s="536"/>
      <c r="Z18" s="536"/>
      <c r="AA18" s="536"/>
      <c r="AB18" s="536"/>
      <c r="AC18" s="525"/>
      <c r="AD18" s="536"/>
      <c r="AE18" s="526"/>
      <c r="AF18" s="525"/>
      <c r="AG18" s="526"/>
      <c r="AH18" s="525"/>
      <c r="AI18" s="526"/>
      <c r="AJ18" s="4"/>
      <c r="AK18" s="4"/>
      <c r="AV18" s="4"/>
      <c r="AW18" s="4"/>
      <c r="AX18" s="4"/>
    </row>
    <row r="19" spans="1:50" s="5" customFormat="1" ht="15.75" x14ac:dyDescent="0.25">
      <c r="A19" s="539"/>
      <c r="B19" s="540"/>
      <c r="C19" s="540"/>
      <c r="D19" s="541"/>
      <c r="E19" s="525"/>
      <c r="F19" s="536"/>
      <c r="G19" s="536"/>
      <c r="H19" s="536"/>
      <c r="I19" s="536"/>
      <c r="J19" s="536"/>
      <c r="K19" s="536"/>
      <c r="L19" s="536"/>
      <c r="M19" s="525"/>
      <c r="N19" s="536"/>
      <c r="O19" s="536"/>
      <c r="P19" s="536"/>
      <c r="Q19" s="536"/>
      <c r="R19" s="536"/>
      <c r="S19" s="536"/>
      <c r="T19" s="536"/>
      <c r="U19" s="525"/>
      <c r="V19" s="536"/>
      <c r="W19" s="536"/>
      <c r="X19" s="536"/>
      <c r="Y19" s="536"/>
      <c r="Z19" s="536"/>
      <c r="AA19" s="536"/>
      <c r="AB19" s="536"/>
      <c r="AC19" s="525"/>
      <c r="AD19" s="536"/>
      <c r="AE19" s="526"/>
      <c r="AF19" s="525"/>
      <c r="AG19" s="526"/>
      <c r="AH19" s="525"/>
      <c r="AI19" s="526"/>
      <c r="AJ19" s="4"/>
      <c r="AK19" s="4"/>
      <c r="AV19" s="4"/>
      <c r="AW19" s="4"/>
      <c r="AX19" s="4"/>
    </row>
    <row r="20" spans="1:50" s="5" customFormat="1" ht="15.75" x14ac:dyDescent="0.25">
      <c r="A20" s="539"/>
      <c r="B20" s="540"/>
      <c r="C20" s="540"/>
      <c r="D20" s="541"/>
      <c r="E20" s="525"/>
      <c r="F20" s="536"/>
      <c r="G20" s="536"/>
      <c r="H20" s="536"/>
      <c r="I20" s="536"/>
      <c r="J20" s="536"/>
      <c r="K20" s="536"/>
      <c r="L20" s="536"/>
      <c r="M20" s="525"/>
      <c r="N20" s="536"/>
      <c r="O20" s="536"/>
      <c r="P20" s="536"/>
      <c r="Q20" s="536"/>
      <c r="R20" s="536"/>
      <c r="S20" s="536"/>
      <c r="T20" s="536"/>
      <c r="U20" s="525"/>
      <c r="V20" s="536"/>
      <c r="W20" s="536"/>
      <c r="X20" s="536"/>
      <c r="Y20" s="536"/>
      <c r="Z20" s="536"/>
      <c r="AA20" s="536"/>
      <c r="AB20" s="536"/>
      <c r="AC20" s="525"/>
      <c r="AD20" s="536"/>
      <c r="AE20" s="526"/>
      <c r="AF20" s="525"/>
      <c r="AG20" s="526"/>
      <c r="AH20" s="525"/>
      <c r="AI20" s="526"/>
      <c r="AJ20" s="4"/>
      <c r="AK20" s="4"/>
      <c r="AV20" s="4"/>
      <c r="AW20" s="4"/>
      <c r="AX20" s="4"/>
    </row>
    <row r="21" spans="1:50" s="5" customFormat="1" ht="15.75" x14ac:dyDescent="0.25">
      <c r="A21" s="539"/>
      <c r="B21" s="540"/>
      <c r="C21" s="540"/>
      <c r="D21" s="541"/>
      <c r="E21" s="525"/>
      <c r="F21" s="536"/>
      <c r="G21" s="536"/>
      <c r="H21" s="536"/>
      <c r="I21" s="536"/>
      <c r="J21" s="536"/>
      <c r="K21" s="536"/>
      <c r="L21" s="536"/>
      <c r="M21" s="525"/>
      <c r="N21" s="536"/>
      <c r="O21" s="536"/>
      <c r="P21" s="536"/>
      <c r="Q21" s="536"/>
      <c r="R21" s="536"/>
      <c r="S21" s="536"/>
      <c r="T21" s="536"/>
      <c r="U21" s="525"/>
      <c r="V21" s="536"/>
      <c r="W21" s="536"/>
      <c r="X21" s="536"/>
      <c r="Y21" s="536"/>
      <c r="Z21" s="536"/>
      <c r="AA21" s="536"/>
      <c r="AB21" s="536"/>
      <c r="AC21" s="525"/>
      <c r="AD21" s="536"/>
      <c r="AE21" s="526"/>
      <c r="AF21" s="525"/>
      <c r="AG21" s="526"/>
      <c r="AH21" s="525"/>
      <c r="AI21" s="526"/>
      <c r="AJ21" s="4"/>
      <c r="AK21" s="4"/>
      <c r="AV21" s="4"/>
      <c r="AW21" s="4"/>
      <c r="AX21" s="4"/>
    </row>
    <row r="22" spans="1:50" s="5" customFormat="1" ht="15.75" x14ac:dyDescent="0.25">
      <c r="A22" s="539"/>
      <c r="B22" s="540"/>
      <c r="C22" s="540"/>
      <c r="D22" s="541"/>
      <c r="E22" s="64"/>
      <c r="F22" s="65"/>
      <c r="G22" s="65"/>
      <c r="H22" s="65"/>
      <c r="I22" s="65"/>
      <c r="J22" s="65"/>
      <c r="K22" s="65"/>
      <c r="L22" s="65"/>
      <c r="M22" s="64"/>
      <c r="N22" s="65"/>
      <c r="O22" s="65"/>
      <c r="P22" s="65"/>
      <c r="Q22" s="65"/>
      <c r="R22" s="65"/>
      <c r="S22" s="65"/>
      <c r="T22" s="65"/>
      <c r="U22" s="64"/>
      <c r="V22" s="65"/>
      <c r="W22" s="65"/>
      <c r="X22" s="65"/>
      <c r="Y22" s="65"/>
      <c r="Z22" s="65"/>
      <c r="AA22" s="65"/>
      <c r="AB22" s="65"/>
      <c r="AC22" s="64"/>
      <c r="AD22" s="65"/>
      <c r="AE22" s="66"/>
      <c r="AF22" s="64"/>
      <c r="AG22" s="66"/>
      <c r="AH22" s="64"/>
      <c r="AI22" s="66"/>
      <c r="AJ22" s="4"/>
      <c r="AK22" s="4"/>
      <c r="AV22" s="4"/>
      <c r="AW22" s="4"/>
      <c r="AX22" s="4"/>
    </row>
    <row r="23" spans="1:50" s="5" customFormat="1" ht="15.75" x14ac:dyDescent="0.25">
      <c r="A23" s="539"/>
      <c r="B23" s="540"/>
      <c r="C23" s="540"/>
      <c r="D23" s="541"/>
      <c r="E23" s="64"/>
      <c r="F23" s="65"/>
      <c r="G23" s="65"/>
      <c r="H23" s="65"/>
      <c r="I23" s="65"/>
      <c r="J23" s="65"/>
      <c r="K23" s="65"/>
      <c r="L23" s="65"/>
      <c r="M23" s="64"/>
      <c r="N23" s="65"/>
      <c r="O23" s="65"/>
      <c r="P23" s="65"/>
      <c r="Q23" s="65"/>
      <c r="R23" s="65"/>
      <c r="S23" s="65"/>
      <c r="T23" s="65"/>
      <c r="U23" s="64"/>
      <c r="V23" s="65"/>
      <c r="W23" s="65"/>
      <c r="X23" s="65"/>
      <c r="Y23" s="65"/>
      <c r="Z23" s="65"/>
      <c r="AA23" s="65"/>
      <c r="AB23" s="65"/>
      <c r="AC23" s="64"/>
      <c r="AD23" s="65"/>
      <c r="AE23" s="66"/>
      <c r="AF23" s="64"/>
      <c r="AG23" s="66"/>
      <c r="AH23" s="64"/>
      <c r="AI23" s="66"/>
      <c r="AJ23" s="4"/>
      <c r="AK23" s="4"/>
      <c r="AV23" s="4"/>
      <c r="AW23" s="4"/>
      <c r="AX23" s="4"/>
    </row>
    <row r="24" spans="1:50" s="5" customFormat="1" ht="15.75" x14ac:dyDescent="0.25">
      <c r="A24" s="539"/>
      <c r="B24" s="540"/>
      <c r="C24" s="540"/>
      <c r="D24" s="541"/>
      <c r="E24" s="64"/>
      <c r="F24" s="65"/>
      <c r="G24" s="65"/>
      <c r="H24" s="65"/>
      <c r="I24" s="65"/>
      <c r="J24" s="65"/>
      <c r="K24" s="65"/>
      <c r="L24" s="65"/>
      <c r="M24" s="64"/>
      <c r="N24" s="65"/>
      <c r="O24" s="65"/>
      <c r="P24" s="65"/>
      <c r="Q24" s="65"/>
      <c r="R24" s="65"/>
      <c r="S24" s="65"/>
      <c r="T24" s="65"/>
      <c r="U24" s="64"/>
      <c r="V24" s="65"/>
      <c r="W24" s="65"/>
      <c r="X24" s="65"/>
      <c r="Y24" s="65"/>
      <c r="Z24" s="65"/>
      <c r="AA24" s="65"/>
      <c r="AB24" s="65"/>
      <c r="AC24" s="64"/>
      <c r="AD24" s="65"/>
      <c r="AE24" s="66"/>
      <c r="AF24" s="64"/>
      <c r="AG24" s="66"/>
      <c r="AH24" s="64"/>
      <c r="AI24" s="66"/>
      <c r="AJ24" s="4"/>
      <c r="AK24" s="4"/>
      <c r="AV24" s="4"/>
      <c r="AW24" s="4"/>
      <c r="AX24" s="4"/>
    </row>
    <row r="25" spans="1:50" s="5" customFormat="1" ht="15.75" x14ac:dyDescent="0.25">
      <c r="A25" s="539"/>
      <c r="B25" s="540"/>
      <c r="C25" s="540"/>
      <c r="D25" s="541"/>
      <c r="E25" s="64"/>
      <c r="F25" s="65"/>
      <c r="G25" s="65"/>
      <c r="H25" s="65"/>
      <c r="I25" s="65"/>
      <c r="J25" s="65"/>
      <c r="K25" s="65"/>
      <c r="L25" s="65"/>
      <c r="M25" s="64"/>
      <c r="N25" s="65"/>
      <c r="O25" s="65"/>
      <c r="P25" s="65"/>
      <c r="Q25" s="65"/>
      <c r="R25" s="65"/>
      <c r="S25" s="65"/>
      <c r="T25" s="65"/>
      <c r="U25" s="64"/>
      <c r="V25" s="65"/>
      <c r="W25" s="65"/>
      <c r="X25" s="65"/>
      <c r="Y25" s="65"/>
      <c r="Z25" s="65"/>
      <c r="AA25" s="65"/>
      <c r="AB25" s="65"/>
      <c r="AC25" s="64"/>
      <c r="AD25" s="65"/>
      <c r="AE25" s="66"/>
      <c r="AF25" s="64"/>
      <c r="AG25" s="66"/>
      <c r="AH25" s="64"/>
      <c r="AI25" s="66"/>
      <c r="AJ25" s="4"/>
      <c r="AK25" s="4"/>
      <c r="AV25" s="4"/>
      <c r="AW25" s="4"/>
      <c r="AX25" s="4"/>
    </row>
    <row r="26" spans="1:50" s="5" customFormat="1" ht="15.75" x14ac:dyDescent="0.25">
      <c r="A26" s="539"/>
      <c r="B26" s="540"/>
      <c r="C26" s="540"/>
      <c r="D26" s="541"/>
      <c r="E26" s="64"/>
      <c r="F26" s="65"/>
      <c r="G26" s="65"/>
      <c r="H26" s="65"/>
      <c r="I26" s="65"/>
      <c r="J26" s="65"/>
      <c r="K26" s="65"/>
      <c r="L26" s="65"/>
      <c r="M26" s="64"/>
      <c r="N26" s="65"/>
      <c r="O26" s="65"/>
      <c r="P26" s="65"/>
      <c r="Q26" s="65"/>
      <c r="R26" s="65"/>
      <c r="S26" s="65"/>
      <c r="T26" s="65"/>
      <c r="U26" s="64"/>
      <c r="V26" s="65"/>
      <c r="W26" s="65"/>
      <c r="X26" s="65"/>
      <c r="Y26" s="65"/>
      <c r="Z26" s="65"/>
      <c r="AA26" s="65"/>
      <c r="AB26" s="65"/>
      <c r="AC26" s="64"/>
      <c r="AD26" s="65"/>
      <c r="AE26" s="66"/>
      <c r="AF26" s="64"/>
      <c r="AG26" s="66"/>
      <c r="AH26" s="64"/>
      <c r="AI26" s="66"/>
      <c r="AJ26" s="4"/>
      <c r="AK26" s="4"/>
      <c r="AV26" s="4"/>
      <c r="AW26" s="4"/>
      <c r="AX26" s="4"/>
    </row>
    <row r="27" spans="1:50" s="5" customFormat="1" ht="15.75" x14ac:dyDescent="0.25">
      <c r="A27" s="539"/>
      <c r="B27" s="540"/>
      <c r="C27" s="540"/>
      <c r="D27" s="541"/>
      <c r="E27" s="64"/>
      <c r="F27" s="65"/>
      <c r="G27" s="65"/>
      <c r="H27" s="65"/>
      <c r="I27" s="65"/>
      <c r="J27" s="65"/>
      <c r="K27" s="65"/>
      <c r="L27" s="65"/>
      <c r="M27" s="64"/>
      <c r="N27" s="65"/>
      <c r="O27" s="65"/>
      <c r="P27" s="65"/>
      <c r="Q27" s="65"/>
      <c r="R27" s="65"/>
      <c r="S27" s="65"/>
      <c r="T27" s="65"/>
      <c r="U27" s="64"/>
      <c r="V27" s="65"/>
      <c r="W27" s="65"/>
      <c r="X27" s="65"/>
      <c r="Y27" s="65"/>
      <c r="Z27" s="65"/>
      <c r="AA27" s="65"/>
      <c r="AB27" s="65"/>
      <c r="AC27" s="64"/>
      <c r="AD27" s="65"/>
      <c r="AE27" s="66"/>
      <c r="AF27" s="64"/>
      <c r="AG27" s="66"/>
      <c r="AH27" s="64"/>
      <c r="AI27" s="66"/>
      <c r="AJ27" s="4"/>
      <c r="AK27" s="4"/>
      <c r="AV27" s="4"/>
      <c r="AW27" s="4"/>
      <c r="AX27" s="4"/>
    </row>
    <row r="28" spans="1:50" s="5" customFormat="1" ht="16.5" thickBot="1" x14ac:dyDescent="0.3">
      <c r="A28" s="542"/>
      <c r="B28" s="543"/>
      <c r="C28" s="543"/>
      <c r="D28" s="544"/>
      <c r="E28" s="525"/>
      <c r="F28" s="536"/>
      <c r="G28" s="536"/>
      <c r="H28" s="536"/>
      <c r="I28" s="536"/>
      <c r="J28" s="536"/>
      <c r="K28" s="536"/>
      <c r="L28" s="536"/>
      <c r="M28" s="525"/>
      <c r="N28" s="536"/>
      <c r="O28" s="536"/>
      <c r="P28" s="536"/>
      <c r="Q28" s="536"/>
      <c r="R28" s="536"/>
      <c r="S28" s="536"/>
      <c r="T28" s="536"/>
      <c r="U28" s="525"/>
      <c r="V28" s="536"/>
      <c r="W28" s="536"/>
      <c r="X28" s="536"/>
      <c r="Y28" s="536"/>
      <c r="Z28" s="536"/>
      <c r="AA28" s="536"/>
      <c r="AB28" s="536"/>
      <c r="AC28" s="525"/>
      <c r="AD28" s="536"/>
      <c r="AE28" s="526"/>
      <c r="AF28" s="525"/>
      <c r="AG28" s="526"/>
      <c r="AH28" s="525"/>
      <c r="AI28" s="526"/>
      <c r="AJ28" s="4"/>
      <c r="AK28" s="4"/>
      <c r="AV28" s="4"/>
      <c r="AW28" s="4"/>
      <c r="AX28" s="4"/>
    </row>
    <row r="29" spans="1:50" s="5" customFormat="1" ht="15.75" customHeight="1" thickTop="1" thickBot="1" x14ac:dyDescent="0.3">
      <c r="A29" s="511" t="s">
        <v>19</v>
      </c>
      <c r="B29" s="511"/>
      <c r="C29" s="511"/>
      <c r="D29" s="511"/>
      <c r="E29" s="511" t="s">
        <v>20</v>
      </c>
      <c r="F29" s="511"/>
      <c r="G29" s="511"/>
      <c r="H29" s="511"/>
      <c r="I29" s="516" t="s">
        <v>21</v>
      </c>
      <c r="J29" s="517"/>
      <c r="K29" s="517"/>
      <c r="L29" s="517"/>
      <c r="M29" s="517"/>
      <c r="N29" s="517"/>
      <c r="O29" s="517"/>
      <c r="P29" s="517"/>
      <c r="Q29" s="517"/>
      <c r="R29" s="517"/>
      <c r="S29" s="517"/>
      <c r="T29" s="517"/>
      <c r="U29" s="517"/>
      <c r="V29" s="517"/>
      <c r="W29" s="518"/>
      <c r="X29" s="511" t="s">
        <v>22</v>
      </c>
      <c r="Y29" s="511"/>
      <c r="Z29" s="511"/>
      <c r="AA29" s="511"/>
      <c r="AB29" s="511"/>
      <c r="AC29" s="511"/>
      <c r="AD29" s="511"/>
      <c r="AE29" s="511"/>
      <c r="AF29" s="511"/>
      <c r="AG29" s="511"/>
      <c r="AH29" s="511"/>
      <c r="AI29" s="511"/>
      <c r="AJ29" s="4"/>
      <c r="AK29" s="4"/>
    </row>
    <row r="30" spans="1:50" s="5" customFormat="1" ht="15.75" customHeight="1" thickTop="1" thickBot="1" x14ac:dyDescent="0.3">
      <c r="A30" s="511"/>
      <c r="B30" s="511"/>
      <c r="C30" s="511"/>
      <c r="D30" s="511"/>
      <c r="E30" s="511"/>
      <c r="F30" s="511"/>
      <c r="G30" s="511"/>
      <c r="H30" s="511"/>
      <c r="I30" s="516" t="s">
        <v>23</v>
      </c>
      <c r="J30" s="517"/>
      <c r="K30" s="517"/>
      <c r="L30" s="517"/>
      <c r="M30" s="518"/>
      <c r="N30" s="516" t="s">
        <v>24</v>
      </c>
      <c r="O30" s="517"/>
      <c r="P30" s="517"/>
      <c r="Q30" s="517"/>
      <c r="R30" s="518"/>
      <c r="S30" s="516" t="s">
        <v>25</v>
      </c>
      <c r="T30" s="517"/>
      <c r="U30" s="517"/>
      <c r="V30" s="517"/>
      <c r="W30" s="518"/>
      <c r="X30" s="527">
        <f>IF(I31="X",5)+IF(I32="X",5)+IF(I33="X",5)+IF(I34="X",1)+IF(N31="X",3)+IF(N32="X",3)+IF(N33="X",3)+IF(N34="X",3)+IF(S31="X",1)+IF(S32="X",1)+IF(S33="X",1)+IF(S34="X",5)</f>
        <v>0</v>
      </c>
      <c r="Y30" s="528"/>
      <c r="Z30" s="528"/>
      <c r="AA30" s="528"/>
      <c r="AB30" s="528"/>
      <c r="AC30" s="528"/>
      <c r="AD30" s="528"/>
      <c r="AE30" s="528"/>
      <c r="AF30" s="528"/>
      <c r="AG30" s="528"/>
      <c r="AH30" s="528"/>
      <c r="AI30" s="529"/>
      <c r="AJ30" s="4"/>
      <c r="AK30" s="4"/>
    </row>
    <row r="31" spans="1:50" s="5" customFormat="1" ht="18.75" customHeight="1" thickTop="1" thickBot="1" x14ac:dyDescent="0.3">
      <c r="A31" s="511"/>
      <c r="B31" s="511"/>
      <c r="C31" s="511"/>
      <c r="D31" s="511"/>
      <c r="E31" s="511" t="s">
        <v>26</v>
      </c>
      <c r="F31" s="511"/>
      <c r="G31" s="511"/>
      <c r="H31" s="511"/>
      <c r="I31" s="522"/>
      <c r="J31" s="523"/>
      <c r="K31" s="523"/>
      <c r="L31" s="523"/>
      <c r="M31" s="524"/>
      <c r="N31" s="522"/>
      <c r="O31" s="523"/>
      <c r="P31" s="523"/>
      <c r="Q31" s="523"/>
      <c r="R31" s="524"/>
      <c r="S31" s="522"/>
      <c r="T31" s="523"/>
      <c r="U31" s="523"/>
      <c r="V31" s="523"/>
      <c r="W31" s="524"/>
      <c r="X31" s="530"/>
      <c r="Y31" s="531"/>
      <c r="Z31" s="531"/>
      <c r="AA31" s="531"/>
      <c r="AB31" s="531"/>
      <c r="AC31" s="531"/>
      <c r="AD31" s="531"/>
      <c r="AE31" s="531"/>
      <c r="AF31" s="531"/>
      <c r="AG31" s="531"/>
      <c r="AH31" s="531"/>
      <c r="AI31" s="532"/>
      <c r="AJ31" s="4"/>
      <c r="AK31" s="4"/>
    </row>
    <row r="32" spans="1:50" s="5" customFormat="1" ht="17.25" customHeight="1" thickTop="1" thickBot="1" x14ac:dyDescent="0.3">
      <c r="A32" s="511"/>
      <c r="B32" s="511"/>
      <c r="C32" s="511"/>
      <c r="D32" s="511"/>
      <c r="E32" s="511" t="s">
        <v>27</v>
      </c>
      <c r="F32" s="511"/>
      <c r="G32" s="511"/>
      <c r="H32" s="511"/>
      <c r="I32" s="522"/>
      <c r="J32" s="523"/>
      <c r="K32" s="523"/>
      <c r="L32" s="523"/>
      <c r="M32" s="524"/>
      <c r="N32" s="522"/>
      <c r="O32" s="523"/>
      <c r="P32" s="523"/>
      <c r="Q32" s="523"/>
      <c r="R32" s="524"/>
      <c r="S32" s="522"/>
      <c r="T32" s="523"/>
      <c r="U32" s="523"/>
      <c r="V32" s="523"/>
      <c r="W32" s="524"/>
      <c r="X32" s="530"/>
      <c r="Y32" s="531"/>
      <c r="Z32" s="531"/>
      <c r="AA32" s="531"/>
      <c r="AB32" s="531"/>
      <c r="AC32" s="531"/>
      <c r="AD32" s="531"/>
      <c r="AE32" s="531"/>
      <c r="AF32" s="531"/>
      <c r="AG32" s="531"/>
      <c r="AH32" s="531"/>
      <c r="AI32" s="532"/>
      <c r="AJ32" s="4"/>
      <c r="AK32" s="4"/>
    </row>
    <row r="33" spans="1:37" s="5" customFormat="1" ht="20.25" customHeight="1" thickTop="1" thickBot="1" x14ac:dyDescent="0.3">
      <c r="A33" s="511"/>
      <c r="B33" s="511"/>
      <c r="C33" s="511"/>
      <c r="D33" s="511"/>
      <c r="E33" s="511" t="s">
        <v>28</v>
      </c>
      <c r="F33" s="511"/>
      <c r="G33" s="511"/>
      <c r="H33" s="511"/>
      <c r="I33" s="522"/>
      <c r="J33" s="523"/>
      <c r="K33" s="523"/>
      <c r="L33" s="523"/>
      <c r="M33" s="524"/>
      <c r="N33" s="522"/>
      <c r="O33" s="523"/>
      <c r="P33" s="523"/>
      <c r="Q33" s="523"/>
      <c r="R33" s="524"/>
      <c r="S33" s="522"/>
      <c r="T33" s="523"/>
      <c r="U33" s="523"/>
      <c r="V33" s="523"/>
      <c r="W33" s="524"/>
      <c r="X33" s="530"/>
      <c r="Y33" s="531"/>
      <c r="Z33" s="531"/>
      <c r="AA33" s="531"/>
      <c r="AB33" s="531"/>
      <c r="AC33" s="531"/>
      <c r="AD33" s="531"/>
      <c r="AE33" s="531"/>
      <c r="AF33" s="531"/>
      <c r="AG33" s="531"/>
      <c r="AH33" s="531"/>
      <c r="AI33" s="532"/>
      <c r="AJ33" s="4"/>
      <c r="AK33" s="4"/>
    </row>
    <row r="34" spans="1:37" s="5" customFormat="1" ht="17.25" customHeight="1" thickTop="1" thickBot="1" x14ac:dyDescent="0.3">
      <c r="A34" s="511"/>
      <c r="B34" s="511"/>
      <c r="C34" s="511"/>
      <c r="D34" s="511"/>
      <c r="E34" s="511" t="s">
        <v>29</v>
      </c>
      <c r="F34" s="511"/>
      <c r="G34" s="511"/>
      <c r="H34" s="511"/>
      <c r="I34" s="522"/>
      <c r="J34" s="523"/>
      <c r="K34" s="523"/>
      <c r="L34" s="523"/>
      <c r="M34" s="524"/>
      <c r="N34" s="522"/>
      <c r="O34" s="523"/>
      <c r="P34" s="523"/>
      <c r="Q34" s="523"/>
      <c r="R34" s="524"/>
      <c r="S34" s="522"/>
      <c r="T34" s="523"/>
      <c r="U34" s="523"/>
      <c r="V34" s="523"/>
      <c r="W34" s="524"/>
      <c r="X34" s="533"/>
      <c r="Y34" s="534"/>
      <c r="Z34" s="534"/>
      <c r="AA34" s="534"/>
      <c r="AB34" s="534"/>
      <c r="AC34" s="534"/>
      <c r="AD34" s="534"/>
      <c r="AE34" s="534"/>
      <c r="AF34" s="534"/>
      <c r="AG34" s="534"/>
      <c r="AH34" s="534"/>
      <c r="AI34" s="535"/>
      <c r="AJ34" s="4"/>
      <c r="AK34" s="4"/>
    </row>
    <row r="35" spans="1:37" s="10" customFormat="1" ht="45.75" customHeight="1" thickTop="1" thickBot="1" x14ac:dyDescent="0.3">
      <c r="A35" s="519" t="s">
        <v>30</v>
      </c>
      <c r="B35" s="519"/>
      <c r="C35" s="519"/>
      <c r="D35" s="519"/>
      <c r="E35" s="520">
        <v>100</v>
      </c>
      <c r="F35" s="520"/>
      <c r="G35" s="520"/>
      <c r="H35" s="520"/>
      <c r="I35" s="520"/>
      <c r="J35" s="520"/>
      <c r="K35" s="520"/>
      <c r="L35" s="520"/>
      <c r="M35" s="520"/>
      <c r="N35" s="519" t="s">
        <v>31</v>
      </c>
      <c r="O35" s="519"/>
      <c r="P35" s="519"/>
      <c r="Q35" s="519"/>
      <c r="R35" s="519"/>
      <c r="S35" s="520">
        <v>100</v>
      </c>
      <c r="T35" s="520"/>
      <c r="U35" s="520"/>
      <c r="V35" s="520"/>
      <c r="W35" s="520"/>
      <c r="X35" s="519" t="s">
        <v>32</v>
      </c>
      <c r="Y35" s="519"/>
      <c r="Z35" s="519"/>
      <c r="AA35" s="519"/>
      <c r="AB35" s="519"/>
      <c r="AC35" s="519"/>
      <c r="AD35" s="519"/>
      <c r="AE35" s="519"/>
      <c r="AF35" s="521">
        <f>S35/E35</f>
        <v>1</v>
      </c>
      <c r="AG35" s="521"/>
      <c r="AH35" s="521"/>
      <c r="AI35" s="521"/>
      <c r="AJ35" s="9"/>
      <c r="AK35" s="9"/>
    </row>
    <row r="36" spans="1:37" ht="22.5" customHeight="1" thickTop="1" thickBot="1" x14ac:dyDescent="0.3">
      <c r="A36" s="511" t="s">
        <v>33</v>
      </c>
      <c r="B36" s="511"/>
      <c r="C36" s="511"/>
      <c r="D36" s="511"/>
      <c r="E36" s="511"/>
      <c r="F36" s="511"/>
      <c r="G36" s="511"/>
      <c r="H36" s="511"/>
      <c r="I36" s="511"/>
      <c r="J36" s="511"/>
      <c r="K36" s="511"/>
      <c r="L36" s="511"/>
      <c r="M36" s="511"/>
      <c r="N36" s="511"/>
      <c r="O36" s="511"/>
      <c r="P36" s="511"/>
      <c r="Q36" s="511"/>
      <c r="R36" s="511"/>
      <c r="S36" s="511"/>
      <c r="T36" s="511"/>
      <c r="U36" s="511"/>
      <c r="V36" s="511"/>
      <c r="W36" s="511"/>
      <c r="X36" s="511"/>
      <c r="Y36" s="511"/>
      <c r="Z36" s="511"/>
      <c r="AA36" s="511"/>
      <c r="AB36" s="511"/>
      <c r="AC36" s="511"/>
      <c r="AD36" s="511"/>
      <c r="AE36" s="511"/>
      <c r="AF36" s="511"/>
      <c r="AG36" s="511"/>
      <c r="AH36" s="511"/>
      <c r="AI36" s="511"/>
      <c r="AJ36" s="11"/>
      <c r="AK36" s="1"/>
    </row>
    <row r="37" spans="1:37" ht="30" customHeight="1" thickTop="1" thickBot="1" x14ac:dyDescent="0.3">
      <c r="A37" s="516" t="s">
        <v>34</v>
      </c>
      <c r="B37" s="517"/>
      <c r="C37" s="517"/>
      <c r="D37" s="517"/>
      <c r="E37" s="517"/>
      <c r="F37" s="517"/>
      <c r="G37" s="517"/>
      <c r="H37" s="517"/>
      <c r="I37" s="517"/>
      <c r="J37" s="517"/>
      <c r="K37" s="517"/>
      <c r="L37" s="517"/>
      <c r="M37" s="517"/>
      <c r="N37" s="517"/>
      <c r="O37" s="517"/>
      <c r="P37" s="517"/>
      <c r="Q37" s="517"/>
      <c r="R37" s="517"/>
      <c r="S37" s="517"/>
      <c r="T37" s="517"/>
      <c r="U37" s="517"/>
      <c r="V37" s="517"/>
      <c r="W37" s="518"/>
      <c r="X37" s="516" t="s">
        <v>35</v>
      </c>
      <c r="Y37" s="517"/>
      <c r="Z37" s="517"/>
      <c r="AA37" s="517"/>
      <c r="AB37" s="517"/>
      <c r="AC37" s="517"/>
      <c r="AD37" s="517"/>
      <c r="AE37" s="517"/>
      <c r="AF37" s="516" t="s">
        <v>36</v>
      </c>
      <c r="AG37" s="517"/>
      <c r="AH37" s="517"/>
      <c r="AI37" s="518"/>
      <c r="AJ37" s="1"/>
      <c r="AK37" s="1"/>
    </row>
    <row r="38" spans="1:37" ht="31.5" customHeight="1" thickTop="1" thickBot="1" x14ac:dyDescent="0.3">
      <c r="A38" s="511" t="s">
        <v>37</v>
      </c>
      <c r="B38" s="511"/>
      <c r="C38" s="511"/>
      <c r="D38" s="511"/>
      <c r="E38" s="511"/>
      <c r="F38" s="511" t="s">
        <v>38</v>
      </c>
      <c r="G38" s="511"/>
      <c r="H38" s="511"/>
      <c r="I38" s="511"/>
      <c r="J38" s="511" t="s">
        <v>39</v>
      </c>
      <c r="K38" s="511"/>
      <c r="L38" s="511"/>
      <c r="M38" s="511"/>
      <c r="N38" s="511" t="s">
        <v>40</v>
      </c>
      <c r="O38" s="511"/>
      <c r="P38" s="511"/>
      <c r="Q38" s="511"/>
      <c r="R38" s="511"/>
      <c r="S38" s="511"/>
      <c r="T38" s="511"/>
      <c r="U38" s="511"/>
      <c r="V38" s="511"/>
      <c r="W38" s="511"/>
      <c r="X38" s="511" t="s">
        <v>41</v>
      </c>
      <c r="Y38" s="511"/>
      <c r="Z38" s="511"/>
      <c r="AA38" s="511"/>
      <c r="AB38" s="511"/>
      <c r="AC38" s="511"/>
      <c r="AD38" s="511"/>
      <c r="AE38" s="511"/>
      <c r="AF38" s="511" t="s">
        <v>42</v>
      </c>
      <c r="AG38" s="511"/>
      <c r="AH38" s="511"/>
      <c r="AI38" s="511"/>
      <c r="AJ38" s="1"/>
      <c r="AK38" s="1"/>
    </row>
    <row r="39" spans="1:37" ht="16.5" thickTop="1" thickBot="1" x14ac:dyDescent="0.3">
      <c r="A39" s="510">
        <v>1</v>
      </c>
      <c r="B39" s="510"/>
      <c r="C39" s="510"/>
      <c r="D39" s="510"/>
      <c r="E39" s="510"/>
      <c r="F39" s="515"/>
      <c r="G39" s="515"/>
      <c r="H39" s="515"/>
      <c r="I39" s="515"/>
      <c r="J39" s="510">
        <f>F39*$X$30</f>
        <v>0</v>
      </c>
      <c r="K39" s="510"/>
      <c r="L39" s="510"/>
      <c r="M39" s="510"/>
      <c r="N39" s="510"/>
      <c r="O39" s="510"/>
      <c r="P39" s="510"/>
      <c r="Q39" s="510"/>
      <c r="R39" s="510"/>
      <c r="S39" s="510"/>
      <c r="T39" s="510"/>
      <c r="U39" s="510"/>
      <c r="V39" s="510"/>
      <c r="W39" s="510"/>
      <c r="X39" s="510"/>
      <c r="Y39" s="510"/>
      <c r="Z39" s="510"/>
      <c r="AA39" s="510"/>
      <c r="AB39" s="510"/>
      <c r="AC39" s="510"/>
      <c r="AD39" s="510"/>
      <c r="AE39" s="510"/>
      <c r="AF39" s="510"/>
      <c r="AG39" s="510"/>
      <c r="AH39" s="510"/>
      <c r="AI39" s="510"/>
      <c r="AJ39" s="1"/>
      <c r="AK39" s="1"/>
    </row>
    <row r="40" spans="1:37" ht="16.5" thickTop="1" thickBot="1" x14ac:dyDescent="0.3">
      <c r="A40" s="510"/>
      <c r="B40" s="510"/>
      <c r="C40" s="510"/>
      <c r="D40" s="510"/>
      <c r="E40" s="510"/>
      <c r="F40" s="515"/>
      <c r="G40" s="515"/>
      <c r="H40" s="515"/>
      <c r="I40" s="515"/>
      <c r="J40" s="510"/>
      <c r="K40" s="510"/>
      <c r="L40" s="510"/>
      <c r="M40" s="510"/>
      <c r="N40" s="510"/>
      <c r="O40" s="510"/>
      <c r="P40" s="510"/>
      <c r="Q40" s="510"/>
      <c r="R40" s="510"/>
      <c r="S40" s="510"/>
      <c r="T40" s="510"/>
      <c r="U40" s="510"/>
      <c r="V40" s="510"/>
      <c r="W40" s="510"/>
      <c r="X40" s="510"/>
      <c r="Y40" s="510"/>
      <c r="Z40" s="510"/>
      <c r="AA40" s="510"/>
      <c r="AB40" s="510"/>
      <c r="AC40" s="510"/>
      <c r="AD40" s="510"/>
      <c r="AE40" s="510"/>
      <c r="AF40" s="510"/>
      <c r="AG40" s="510"/>
      <c r="AH40" s="510"/>
      <c r="AI40" s="510"/>
      <c r="AJ40" s="1"/>
      <c r="AK40" s="1"/>
    </row>
    <row r="41" spans="1:37" ht="16.5" thickTop="1" thickBot="1" x14ac:dyDescent="0.3">
      <c r="A41" s="510"/>
      <c r="B41" s="510"/>
      <c r="C41" s="510"/>
      <c r="D41" s="510"/>
      <c r="E41" s="510"/>
      <c r="F41" s="515"/>
      <c r="G41" s="515"/>
      <c r="H41" s="515"/>
      <c r="I41" s="515"/>
      <c r="J41" s="510"/>
      <c r="K41" s="510"/>
      <c r="L41" s="510"/>
      <c r="M41" s="510"/>
      <c r="N41" s="510"/>
      <c r="O41" s="510"/>
      <c r="P41" s="510"/>
      <c r="Q41" s="510"/>
      <c r="R41" s="510"/>
      <c r="S41" s="510"/>
      <c r="T41" s="510"/>
      <c r="U41" s="510"/>
      <c r="V41" s="510"/>
      <c r="W41" s="510"/>
      <c r="X41" s="510"/>
      <c r="Y41" s="510"/>
      <c r="Z41" s="510"/>
      <c r="AA41" s="510"/>
      <c r="AB41" s="510"/>
      <c r="AC41" s="510"/>
      <c r="AD41" s="510"/>
      <c r="AE41" s="510"/>
      <c r="AF41" s="510"/>
      <c r="AG41" s="510"/>
      <c r="AH41" s="510"/>
      <c r="AI41" s="510"/>
      <c r="AJ41" s="1"/>
      <c r="AK41" s="1"/>
    </row>
    <row r="42" spans="1:37" ht="16.5" thickTop="1" thickBot="1" x14ac:dyDescent="0.3">
      <c r="A42" s="510"/>
      <c r="B42" s="510"/>
      <c r="C42" s="510"/>
      <c r="D42" s="510"/>
      <c r="E42" s="510"/>
      <c r="F42" s="515"/>
      <c r="G42" s="515"/>
      <c r="H42" s="515"/>
      <c r="I42" s="515"/>
      <c r="J42" s="510"/>
      <c r="K42" s="510"/>
      <c r="L42" s="510"/>
      <c r="M42" s="510"/>
      <c r="N42" s="510"/>
      <c r="O42" s="510"/>
      <c r="P42" s="510"/>
      <c r="Q42" s="510"/>
      <c r="R42" s="510"/>
      <c r="S42" s="510"/>
      <c r="T42" s="510"/>
      <c r="U42" s="510"/>
      <c r="V42" s="510"/>
      <c r="W42" s="510"/>
      <c r="X42" s="510"/>
      <c r="Y42" s="510"/>
      <c r="Z42" s="510"/>
      <c r="AA42" s="510"/>
      <c r="AB42" s="510"/>
      <c r="AC42" s="510"/>
      <c r="AD42" s="510"/>
      <c r="AE42" s="510"/>
      <c r="AF42" s="510"/>
      <c r="AG42" s="510"/>
      <c r="AH42" s="510"/>
      <c r="AI42" s="510"/>
      <c r="AJ42" s="1"/>
      <c r="AK42" s="1"/>
    </row>
    <row r="43" spans="1:37" ht="16.5" thickTop="1" thickBot="1" x14ac:dyDescent="0.3">
      <c r="A43" s="510"/>
      <c r="B43" s="510"/>
      <c r="C43" s="510"/>
      <c r="D43" s="510"/>
      <c r="E43" s="510"/>
      <c r="F43" s="515"/>
      <c r="G43" s="515"/>
      <c r="H43" s="515"/>
      <c r="I43" s="515"/>
      <c r="J43" s="510"/>
      <c r="K43" s="510"/>
      <c r="L43" s="510"/>
      <c r="M43" s="510"/>
      <c r="N43" s="510"/>
      <c r="O43" s="510"/>
      <c r="P43" s="510"/>
      <c r="Q43" s="510"/>
      <c r="R43" s="510"/>
      <c r="S43" s="510"/>
      <c r="T43" s="510"/>
      <c r="U43" s="510"/>
      <c r="V43" s="510"/>
      <c r="W43" s="510"/>
      <c r="X43" s="510"/>
      <c r="Y43" s="510"/>
      <c r="Z43" s="510"/>
      <c r="AA43" s="510"/>
      <c r="AB43" s="510"/>
      <c r="AC43" s="510"/>
      <c r="AD43" s="510"/>
      <c r="AE43" s="510"/>
      <c r="AF43" s="510"/>
      <c r="AG43" s="510"/>
      <c r="AH43" s="510"/>
      <c r="AI43" s="510"/>
      <c r="AJ43" s="1"/>
      <c r="AK43" s="1"/>
    </row>
    <row r="44" spans="1:37" ht="31.5" customHeight="1" thickTop="1" thickBot="1" x14ac:dyDescent="0.3">
      <c r="A44" s="511" t="s">
        <v>37</v>
      </c>
      <c r="B44" s="511"/>
      <c r="C44" s="511"/>
      <c r="D44" s="511"/>
      <c r="E44" s="511"/>
      <c r="F44" s="511" t="s">
        <v>38</v>
      </c>
      <c r="G44" s="511"/>
      <c r="H44" s="511"/>
      <c r="I44" s="511"/>
      <c r="J44" s="511" t="s">
        <v>39</v>
      </c>
      <c r="K44" s="511"/>
      <c r="L44" s="511"/>
      <c r="M44" s="511"/>
      <c r="N44" s="511" t="s">
        <v>40</v>
      </c>
      <c r="O44" s="511"/>
      <c r="P44" s="511"/>
      <c r="Q44" s="511"/>
      <c r="R44" s="511"/>
      <c r="S44" s="511"/>
      <c r="T44" s="511"/>
      <c r="U44" s="511"/>
      <c r="V44" s="511"/>
      <c r="W44" s="511"/>
      <c r="X44" s="511" t="s">
        <v>41</v>
      </c>
      <c r="Y44" s="511"/>
      <c r="Z44" s="511"/>
      <c r="AA44" s="511"/>
      <c r="AB44" s="511"/>
      <c r="AC44" s="511"/>
      <c r="AD44" s="511"/>
      <c r="AE44" s="511"/>
      <c r="AF44" s="511" t="s">
        <v>42</v>
      </c>
      <c r="AG44" s="511"/>
      <c r="AH44" s="511"/>
      <c r="AI44" s="511"/>
      <c r="AJ44" s="1"/>
      <c r="AK44" s="1"/>
    </row>
    <row r="45" spans="1:37" ht="16.5" thickTop="1" thickBot="1" x14ac:dyDescent="0.3">
      <c r="A45" s="510">
        <v>2</v>
      </c>
      <c r="B45" s="510"/>
      <c r="C45" s="510"/>
      <c r="D45" s="510"/>
      <c r="E45" s="510"/>
      <c r="F45" s="515"/>
      <c r="G45" s="515"/>
      <c r="H45" s="515"/>
      <c r="I45" s="515"/>
      <c r="J45" s="510">
        <f>F45*$X$30</f>
        <v>0</v>
      </c>
      <c r="K45" s="510"/>
      <c r="L45" s="510"/>
      <c r="M45" s="510"/>
      <c r="N45" s="510"/>
      <c r="O45" s="510"/>
      <c r="P45" s="510"/>
      <c r="Q45" s="510"/>
      <c r="R45" s="510"/>
      <c r="S45" s="510"/>
      <c r="T45" s="510"/>
      <c r="U45" s="510"/>
      <c r="V45" s="510"/>
      <c r="W45" s="510"/>
      <c r="X45" s="510"/>
      <c r="Y45" s="510"/>
      <c r="Z45" s="510"/>
      <c r="AA45" s="510"/>
      <c r="AB45" s="510"/>
      <c r="AC45" s="510"/>
      <c r="AD45" s="510"/>
      <c r="AE45" s="510"/>
      <c r="AF45" s="510"/>
      <c r="AG45" s="510"/>
      <c r="AH45" s="510"/>
      <c r="AI45" s="510"/>
      <c r="AJ45" s="1"/>
      <c r="AK45" s="1"/>
    </row>
    <row r="46" spans="1:37" ht="16.5" thickTop="1" thickBot="1" x14ac:dyDescent="0.3">
      <c r="A46" s="510"/>
      <c r="B46" s="510"/>
      <c r="C46" s="510"/>
      <c r="D46" s="510"/>
      <c r="E46" s="510"/>
      <c r="F46" s="515"/>
      <c r="G46" s="515"/>
      <c r="H46" s="515"/>
      <c r="I46" s="515"/>
      <c r="J46" s="510"/>
      <c r="K46" s="510"/>
      <c r="L46" s="510"/>
      <c r="M46" s="510"/>
      <c r="N46" s="510"/>
      <c r="O46" s="510"/>
      <c r="P46" s="510"/>
      <c r="Q46" s="510"/>
      <c r="R46" s="510"/>
      <c r="S46" s="510"/>
      <c r="T46" s="510"/>
      <c r="U46" s="510"/>
      <c r="V46" s="510"/>
      <c r="W46" s="510"/>
      <c r="X46" s="510"/>
      <c r="Y46" s="510"/>
      <c r="Z46" s="510"/>
      <c r="AA46" s="510"/>
      <c r="AB46" s="510"/>
      <c r="AC46" s="510"/>
      <c r="AD46" s="510"/>
      <c r="AE46" s="510"/>
      <c r="AF46" s="510"/>
      <c r="AG46" s="510"/>
      <c r="AH46" s="510"/>
      <c r="AI46" s="510"/>
      <c r="AJ46" s="1"/>
      <c r="AK46" s="1"/>
    </row>
    <row r="47" spans="1:37" ht="16.5" thickTop="1" thickBot="1" x14ac:dyDescent="0.3">
      <c r="A47" s="510"/>
      <c r="B47" s="510"/>
      <c r="C47" s="510"/>
      <c r="D47" s="510"/>
      <c r="E47" s="510"/>
      <c r="F47" s="515"/>
      <c r="G47" s="515"/>
      <c r="H47" s="515"/>
      <c r="I47" s="515"/>
      <c r="J47" s="510"/>
      <c r="K47" s="510"/>
      <c r="L47" s="510"/>
      <c r="M47" s="510"/>
      <c r="N47" s="510"/>
      <c r="O47" s="510"/>
      <c r="P47" s="510"/>
      <c r="Q47" s="510"/>
      <c r="R47" s="510"/>
      <c r="S47" s="510"/>
      <c r="T47" s="510"/>
      <c r="U47" s="510"/>
      <c r="V47" s="510"/>
      <c r="W47" s="510"/>
      <c r="X47" s="510"/>
      <c r="Y47" s="510"/>
      <c r="Z47" s="510"/>
      <c r="AA47" s="510"/>
      <c r="AB47" s="510"/>
      <c r="AC47" s="510"/>
      <c r="AD47" s="510"/>
      <c r="AE47" s="510"/>
      <c r="AF47" s="510"/>
      <c r="AG47" s="510"/>
      <c r="AH47" s="510"/>
      <c r="AI47" s="510"/>
      <c r="AJ47" s="1"/>
      <c r="AK47" s="1"/>
    </row>
    <row r="48" spans="1:37" ht="16.5" thickTop="1" thickBot="1" x14ac:dyDescent="0.3">
      <c r="A48" s="510"/>
      <c r="B48" s="510"/>
      <c r="C48" s="510"/>
      <c r="D48" s="510"/>
      <c r="E48" s="510"/>
      <c r="F48" s="515"/>
      <c r="G48" s="515"/>
      <c r="H48" s="515"/>
      <c r="I48" s="515"/>
      <c r="J48" s="510"/>
      <c r="K48" s="510"/>
      <c r="L48" s="510"/>
      <c r="M48" s="510"/>
      <c r="N48" s="510"/>
      <c r="O48" s="510"/>
      <c r="P48" s="510"/>
      <c r="Q48" s="510"/>
      <c r="R48" s="510"/>
      <c r="S48" s="510"/>
      <c r="T48" s="510"/>
      <c r="U48" s="510"/>
      <c r="V48" s="510"/>
      <c r="W48" s="510"/>
      <c r="X48" s="510"/>
      <c r="Y48" s="510"/>
      <c r="Z48" s="510"/>
      <c r="AA48" s="510"/>
      <c r="AB48" s="510"/>
      <c r="AC48" s="510"/>
      <c r="AD48" s="510"/>
      <c r="AE48" s="510"/>
      <c r="AF48" s="510"/>
      <c r="AG48" s="510"/>
      <c r="AH48" s="510"/>
      <c r="AI48" s="510"/>
      <c r="AJ48" s="1"/>
      <c r="AK48" s="1"/>
    </row>
    <row r="49" spans="1:37" ht="16.5" thickTop="1" thickBot="1" x14ac:dyDescent="0.3">
      <c r="A49" s="510"/>
      <c r="B49" s="510"/>
      <c r="C49" s="510"/>
      <c r="D49" s="510"/>
      <c r="E49" s="510"/>
      <c r="F49" s="515"/>
      <c r="G49" s="515"/>
      <c r="H49" s="515"/>
      <c r="I49" s="515"/>
      <c r="J49" s="510"/>
      <c r="K49" s="510"/>
      <c r="L49" s="510"/>
      <c r="M49" s="510"/>
      <c r="N49" s="510"/>
      <c r="O49" s="510"/>
      <c r="P49" s="510"/>
      <c r="Q49" s="510"/>
      <c r="R49" s="510"/>
      <c r="S49" s="510"/>
      <c r="T49" s="510"/>
      <c r="U49" s="510"/>
      <c r="V49" s="510"/>
      <c r="W49" s="510"/>
      <c r="X49" s="510"/>
      <c r="Y49" s="510"/>
      <c r="Z49" s="510"/>
      <c r="AA49" s="510"/>
      <c r="AB49" s="510"/>
      <c r="AC49" s="510"/>
      <c r="AD49" s="510"/>
      <c r="AE49" s="510"/>
      <c r="AF49" s="510"/>
      <c r="AG49" s="510"/>
      <c r="AH49" s="510"/>
      <c r="AI49" s="510"/>
      <c r="AJ49" s="1"/>
      <c r="AK49" s="1"/>
    </row>
    <row r="50" spans="1:37" ht="31.5" customHeight="1" thickTop="1" thickBot="1" x14ac:dyDescent="0.3">
      <c r="A50" s="511" t="s">
        <v>37</v>
      </c>
      <c r="B50" s="511"/>
      <c r="C50" s="511"/>
      <c r="D50" s="511"/>
      <c r="E50" s="511"/>
      <c r="F50" s="511" t="s">
        <v>38</v>
      </c>
      <c r="G50" s="511"/>
      <c r="H50" s="511"/>
      <c r="I50" s="511"/>
      <c r="J50" s="511" t="s">
        <v>39</v>
      </c>
      <c r="K50" s="511"/>
      <c r="L50" s="511"/>
      <c r="M50" s="511"/>
      <c r="N50" s="511" t="s">
        <v>40</v>
      </c>
      <c r="O50" s="511"/>
      <c r="P50" s="511"/>
      <c r="Q50" s="511"/>
      <c r="R50" s="511"/>
      <c r="S50" s="511"/>
      <c r="T50" s="511"/>
      <c r="U50" s="511"/>
      <c r="V50" s="511"/>
      <c r="W50" s="511"/>
      <c r="X50" s="511" t="s">
        <v>41</v>
      </c>
      <c r="Y50" s="511"/>
      <c r="Z50" s="511"/>
      <c r="AA50" s="511"/>
      <c r="AB50" s="511"/>
      <c r="AC50" s="511"/>
      <c r="AD50" s="511"/>
      <c r="AE50" s="511"/>
      <c r="AF50" s="511" t="s">
        <v>42</v>
      </c>
      <c r="AG50" s="511"/>
      <c r="AH50" s="511"/>
      <c r="AI50" s="511"/>
      <c r="AJ50" s="1"/>
      <c r="AK50" s="1"/>
    </row>
    <row r="51" spans="1:37" ht="16.5" thickTop="1" thickBot="1" x14ac:dyDescent="0.3">
      <c r="A51" s="510">
        <v>3</v>
      </c>
      <c r="B51" s="510"/>
      <c r="C51" s="510"/>
      <c r="D51" s="510"/>
      <c r="E51" s="510"/>
      <c r="F51" s="515"/>
      <c r="G51" s="515"/>
      <c r="H51" s="515"/>
      <c r="I51" s="515"/>
      <c r="J51" s="510">
        <f>F51*$X$30</f>
        <v>0</v>
      </c>
      <c r="K51" s="510"/>
      <c r="L51" s="510"/>
      <c r="M51" s="510"/>
      <c r="N51" s="510"/>
      <c r="O51" s="510"/>
      <c r="P51" s="510"/>
      <c r="Q51" s="510"/>
      <c r="R51" s="510"/>
      <c r="S51" s="510"/>
      <c r="T51" s="510"/>
      <c r="U51" s="510"/>
      <c r="V51" s="510"/>
      <c r="W51" s="510"/>
      <c r="X51" s="510"/>
      <c r="Y51" s="510"/>
      <c r="Z51" s="510"/>
      <c r="AA51" s="510"/>
      <c r="AB51" s="510"/>
      <c r="AC51" s="510"/>
      <c r="AD51" s="510"/>
      <c r="AE51" s="510"/>
      <c r="AF51" s="510"/>
      <c r="AG51" s="510"/>
      <c r="AH51" s="510"/>
      <c r="AI51" s="510"/>
      <c r="AJ51" s="1"/>
      <c r="AK51" s="1"/>
    </row>
    <row r="52" spans="1:37" ht="16.5" thickTop="1" thickBot="1" x14ac:dyDescent="0.3">
      <c r="A52" s="510"/>
      <c r="B52" s="510"/>
      <c r="C52" s="510"/>
      <c r="D52" s="510"/>
      <c r="E52" s="510"/>
      <c r="F52" s="515"/>
      <c r="G52" s="515"/>
      <c r="H52" s="515"/>
      <c r="I52" s="515"/>
      <c r="J52" s="510"/>
      <c r="K52" s="510"/>
      <c r="L52" s="510"/>
      <c r="M52" s="510"/>
      <c r="N52" s="510"/>
      <c r="O52" s="510"/>
      <c r="P52" s="510"/>
      <c r="Q52" s="510"/>
      <c r="R52" s="510"/>
      <c r="S52" s="510"/>
      <c r="T52" s="510"/>
      <c r="U52" s="510"/>
      <c r="V52" s="510"/>
      <c r="W52" s="510"/>
      <c r="X52" s="510"/>
      <c r="Y52" s="510"/>
      <c r="Z52" s="510"/>
      <c r="AA52" s="510"/>
      <c r="AB52" s="510"/>
      <c r="AC52" s="510"/>
      <c r="AD52" s="510"/>
      <c r="AE52" s="510"/>
      <c r="AF52" s="510"/>
      <c r="AG52" s="510"/>
      <c r="AH52" s="510"/>
      <c r="AI52" s="510"/>
      <c r="AJ52" s="1"/>
      <c r="AK52" s="1"/>
    </row>
    <row r="53" spans="1:37" ht="16.5" thickTop="1" thickBot="1" x14ac:dyDescent="0.3">
      <c r="A53" s="510"/>
      <c r="B53" s="510"/>
      <c r="C53" s="510"/>
      <c r="D53" s="510"/>
      <c r="E53" s="510"/>
      <c r="F53" s="515"/>
      <c r="G53" s="515"/>
      <c r="H53" s="515"/>
      <c r="I53" s="515"/>
      <c r="J53" s="510"/>
      <c r="K53" s="510"/>
      <c r="L53" s="510"/>
      <c r="M53" s="510"/>
      <c r="N53" s="510"/>
      <c r="O53" s="510"/>
      <c r="P53" s="510"/>
      <c r="Q53" s="510"/>
      <c r="R53" s="510"/>
      <c r="S53" s="510"/>
      <c r="T53" s="510"/>
      <c r="U53" s="510"/>
      <c r="V53" s="510"/>
      <c r="W53" s="510"/>
      <c r="X53" s="510"/>
      <c r="Y53" s="510"/>
      <c r="Z53" s="510"/>
      <c r="AA53" s="510"/>
      <c r="AB53" s="510"/>
      <c r="AC53" s="510"/>
      <c r="AD53" s="510"/>
      <c r="AE53" s="510"/>
      <c r="AF53" s="510"/>
      <c r="AG53" s="510"/>
      <c r="AH53" s="510"/>
      <c r="AI53" s="510"/>
      <c r="AJ53" s="1"/>
      <c r="AK53" s="1"/>
    </row>
    <row r="54" spans="1:37" ht="16.5" thickTop="1" thickBot="1" x14ac:dyDescent="0.3">
      <c r="A54" s="510"/>
      <c r="B54" s="510"/>
      <c r="C54" s="510"/>
      <c r="D54" s="510"/>
      <c r="E54" s="510"/>
      <c r="F54" s="515"/>
      <c r="G54" s="515"/>
      <c r="H54" s="515"/>
      <c r="I54" s="515"/>
      <c r="J54" s="510"/>
      <c r="K54" s="510"/>
      <c r="L54" s="510"/>
      <c r="M54" s="510"/>
      <c r="N54" s="510"/>
      <c r="O54" s="510"/>
      <c r="P54" s="510"/>
      <c r="Q54" s="510"/>
      <c r="R54" s="510"/>
      <c r="S54" s="510"/>
      <c r="T54" s="510"/>
      <c r="U54" s="510"/>
      <c r="V54" s="510"/>
      <c r="W54" s="510"/>
      <c r="X54" s="510"/>
      <c r="Y54" s="510"/>
      <c r="Z54" s="510"/>
      <c r="AA54" s="510"/>
      <c r="AB54" s="510"/>
      <c r="AC54" s="510"/>
      <c r="AD54" s="510"/>
      <c r="AE54" s="510"/>
      <c r="AF54" s="510"/>
      <c r="AG54" s="510"/>
      <c r="AH54" s="510"/>
      <c r="AI54" s="510"/>
      <c r="AJ54" s="1"/>
      <c r="AK54" s="1"/>
    </row>
    <row r="55" spans="1:37" ht="16.5" thickTop="1" thickBot="1" x14ac:dyDescent="0.3">
      <c r="A55" s="510"/>
      <c r="B55" s="510"/>
      <c r="C55" s="510"/>
      <c r="D55" s="510"/>
      <c r="E55" s="510"/>
      <c r="F55" s="515"/>
      <c r="G55" s="515"/>
      <c r="H55" s="515"/>
      <c r="I55" s="515"/>
      <c r="J55" s="510"/>
      <c r="K55" s="510"/>
      <c r="L55" s="510"/>
      <c r="M55" s="510"/>
      <c r="N55" s="510"/>
      <c r="O55" s="510"/>
      <c r="P55" s="510"/>
      <c r="Q55" s="510"/>
      <c r="R55" s="510"/>
      <c r="S55" s="510"/>
      <c r="T55" s="510"/>
      <c r="U55" s="510"/>
      <c r="V55" s="510"/>
      <c r="W55" s="510"/>
      <c r="X55" s="510"/>
      <c r="Y55" s="510"/>
      <c r="Z55" s="510"/>
      <c r="AA55" s="510"/>
      <c r="AB55" s="510"/>
      <c r="AC55" s="510"/>
      <c r="AD55" s="510"/>
      <c r="AE55" s="510"/>
      <c r="AF55" s="510"/>
      <c r="AG55" s="510"/>
      <c r="AH55" s="510"/>
      <c r="AI55" s="510"/>
      <c r="AJ55" s="1"/>
      <c r="AK55" s="1"/>
    </row>
    <row r="56" spans="1:37" ht="31.5" customHeight="1" thickTop="1" thickBot="1" x14ac:dyDescent="0.3">
      <c r="A56" s="511" t="s">
        <v>37</v>
      </c>
      <c r="B56" s="511"/>
      <c r="C56" s="511"/>
      <c r="D56" s="511"/>
      <c r="E56" s="511"/>
      <c r="F56" s="511" t="s">
        <v>38</v>
      </c>
      <c r="G56" s="511"/>
      <c r="H56" s="511"/>
      <c r="I56" s="511"/>
      <c r="J56" s="511" t="s">
        <v>39</v>
      </c>
      <c r="K56" s="511"/>
      <c r="L56" s="511"/>
      <c r="M56" s="511"/>
      <c r="N56" s="511" t="s">
        <v>40</v>
      </c>
      <c r="O56" s="511"/>
      <c r="P56" s="511"/>
      <c r="Q56" s="511"/>
      <c r="R56" s="511"/>
      <c r="S56" s="511"/>
      <c r="T56" s="511"/>
      <c r="U56" s="511"/>
      <c r="V56" s="511"/>
      <c r="W56" s="511"/>
      <c r="X56" s="511" t="s">
        <v>41</v>
      </c>
      <c r="Y56" s="511"/>
      <c r="Z56" s="511"/>
      <c r="AA56" s="511"/>
      <c r="AB56" s="511"/>
      <c r="AC56" s="511"/>
      <c r="AD56" s="511"/>
      <c r="AE56" s="511"/>
      <c r="AF56" s="511" t="s">
        <v>42</v>
      </c>
      <c r="AG56" s="511"/>
      <c r="AH56" s="511"/>
      <c r="AI56" s="511"/>
      <c r="AJ56" s="1"/>
      <c r="AK56" s="1"/>
    </row>
    <row r="57" spans="1:37" ht="16.5" thickTop="1" thickBot="1" x14ac:dyDescent="0.3">
      <c r="A57" s="510">
        <v>4</v>
      </c>
      <c r="B57" s="510"/>
      <c r="C57" s="510"/>
      <c r="D57" s="510"/>
      <c r="E57" s="510"/>
      <c r="F57" s="515"/>
      <c r="G57" s="515"/>
      <c r="H57" s="515"/>
      <c r="I57" s="515"/>
      <c r="J57" s="510">
        <f>F57*$X$30</f>
        <v>0</v>
      </c>
      <c r="K57" s="510"/>
      <c r="L57" s="510"/>
      <c r="M57" s="510"/>
      <c r="N57" s="510"/>
      <c r="O57" s="510"/>
      <c r="P57" s="510"/>
      <c r="Q57" s="510"/>
      <c r="R57" s="510"/>
      <c r="S57" s="510"/>
      <c r="T57" s="510"/>
      <c r="U57" s="510"/>
      <c r="V57" s="510"/>
      <c r="W57" s="510"/>
      <c r="X57" s="510"/>
      <c r="Y57" s="510"/>
      <c r="Z57" s="510"/>
      <c r="AA57" s="510"/>
      <c r="AB57" s="510"/>
      <c r="AC57" s="510"/>
      <c r="AD57" s="510"/>
      <c r="AE57" s="510"/>
      <c r="AF57" s="510"/>
      <c r="AG57" s="510"/>
      <c r="AH57" s="510"/>
      <c r="AI57" s="510"/>
      <c r="AJ57" s="1"/>
      <c r="AK57" s="1"/>
    </row>
    <row r="58" spans="1:37" ht="16.5" thickTop="1" thickBot="1" x14ac:dyDescent="0.3">
      <c r="A58" s="510"/>
      <c r="B58" s="510"/>
      <c r="C58" s="510"/>
      <c r="D58" s="510"/>
      <c r="E58" s="510"/>
      <c r="F58" s="515"/>
      <c r="G58" s="515"/>
      <c r="H58" s="515"/>
      <c r="I58" s="515"/>
      <c r="J58" s="510"/>
      <c r="K58" s="510"/>
      <c r="L58" s="510"/>
      <c r="M58" s="510"/>
      <c r="N58" s="510"/>
      <c r="O58" s="510"/>
      <c r="P58" s="510"/>
      <c r="Q58" s="510"/>
      <c r="R58" s="510"/>
      <c r="S58" s="510"/>
      <c r="T58" s="510"/>
      <c r="U58" s="510"/>
      <c r="V58" s="510"/>
      <c r="W58" s="510"/>
      <c r="X58" s="510"/>
      <c r="Y58" s="510"/>
      <c r="Z58" s="510"/>
      <c r="AA58" s="510"/>
      <c r="AB58" s="510"/>
      <c r="AC58" s="510"/>
      <c r="AD58" s="510"/>
      <c r="AE58" s="510"/>
      <c r="AF58" s="510"/>
      <c r="AG58" s="510"/>
      <c r="AH58" s="510"/>
      <c r="AI58" s="510"/>
      <c r="AJ58" s="1"/>
      <c r="AK58" s="1"/>
    </row>
    <row r="59" spans="1:37" ht="16.5" thickTop="1" thickBot="1" x14ac:dyDescent="0.3">
      <c r="A59" s="510"/>
      <c r="B59" s="510"/>
      <c r="C59" s="510"/>
      <c r="D59" s="510"/>
      <c r="E59" s="510"/>
      <c r="F59" s="515"/>
      <c r="G59" s="515"/>
      <c r="H59" s="515"/>
      <c r="I59" s="515"/>
      <c r="J59" s="510"/>
      <c r="K59" s="510"/>
      <c r="L59" s="510"/>
      <c r="M59" s="510"/>
      <c r="N59" s="510"/>
      <c r="O59" s="510"/>
      <c r="P59" s="510"/>
      <c r="Q59" s="510"/>
      <c r="R59" s="510"/>
      <c r="S59" s="510"/>
      <c r="T59" s="510"/>
      <c r="U59" s="510"/>
      <c r="V59" s="510"/>
      <c r="W59" s="510"/>
      <c r="X59" s="510"/>
      <c r="Y59" s="510"/>
      <c r="Z59" s="510"/>
      <c r="AA59" s="510"/>
      <c r="AB59" s="510"/>
      <c r="AC59" s="510"/>
      <c r="AD59" s="510"/>
      <c r="AE59" s="510"/>
      <c r="AF59" s="510"/>
      <c r="AG59" s="510"/>
      <c r="AH59" s="510"/>
      <c r="AI59" s="510"/>
      <c r="AJ59" s="1"/>
      <c r="AK59" s="1"/>
    </row>
    <row r="60" spans="1:37" ht="16.5" thickTop="1" thickBot="1" x14ac:dyDescent="0.3">
      <c r="A60" s="510"/>
      <c r="B60" s="510"/>
      <c r="C60" s="510"/>
      <c r="D60" s="510"/>
      <c r="E60" s="510"/>
      <c r="F60" s="515"/>
      <c r="G60" s="515"/>
      <c r="H60" s="515"/>
      <c r="I60" s="515"/>
      <c r="J60" s="510"/>
      <c r="K60" s="510"/>
      <c r="L60" s="510"/>
      <c r="M60" s="510"/>
      <c r="N60" s="510"/>
      <c r="O60" s="510"/>
      <c r="P60" s="510"/>
      <c r="Q60" s="510"/>
      <c r="R60" s="510"/>
      <c r="S60" s="510"/>
      <c r="T60" s="510"/>
      <c r="U60" s="510"/>
      <c r="V60" s="510"/>
      <c r="W60" s="510"/>
      <c r="X60" s="510"/>
      <c r="Y60" s="510"/>
      <c r="Z60" s="510"/>
      <c r="AA60" s="510"/>
      <c r="AB60" s="510"/>
      <c r="AC60" s="510"/>
      <c r="AD60" s="510"/>
      <c r="AE60" s="510"/>
      <c r="AF60" s="510"/>
      <c r="AG60" s="510"/>
      <c r="AH60" s="510"/>
      <c r="AI60" s="510"/>
      <c r="AJ60" s="1"/>
      <c r="AK60" s="1"/>
    </row>
    <row r="61" spans="1:37" ht="16.5" thickTop="1" thickBot="1" x14ac:dyDescent="0.3">
      <c r="A61" s="510"/>
      <c r="B61" s="510"/>
      <c r="C61" s="510"/>
      <c r="D61" s="510"/>
      <c r="E61" s="510"/>
      <c r="F61" s="515"/>
      <c r="G61" s="515"/>
      <c r="H61" s="515"/>
      <c r="I61" s="515"/>
      <c r="J61" s="510"/>
      <c r="K61" s="510"/>
      <c r="L61" s="510"/>
      <c r="M61" s="510"/>
      <c r="N61" s="510"/>
      <c r="O61" s="510"/>
      <c r="P61" s="510"/>
      <c r="Q61" s="510"/>
      <c r="R61" s="510"/>
      <c r="S61" s="510"/>
      <c r="T61" s="510"/>
      <c r="U61" s="510"/>
      <c r="V61" s="510"/>
      <c r="W61" s="510"/>
      <c r="X61" s="510"/>
      <c r="Y61" s="510"/>
      <c r="Z61" s="510"/>
      <c r="AA61" s="510"/>
      <c r="AB61" s="510"/>
      <c r="AC61" s="510"/>
      <c r="AD61" s="510"/>
      <c r="AE61" s="510"/>
      <c r="AF61" s="510"/>
      <c r="AG61" s="510"/>
      <c r="AH61" s="510"/>
      <c r="AI61" s="510"/>
      <c r="AJ61" s="1"/>
      <c r="AK61" s="1"/>
    </row>
    <row r="62" spans="1:37" ht="31.5" customHeight="1" thickTop="1" thickBot="1" x14ac:dyDescent="0.3">
      <c r="A62" s="511" t="s">
        <v>37</v>
      </c>
      <c r="B62" s="511"/>
      <c r="C62" s="511"/>
      <c r="D62" s="511"/>
      <c r="E62" s="511"/>
      <c r="F62" s="511" t="s">
        <v>38</v>
      </c>
      <c r="G62" s="511"/>
      <c r="H62" s="511"/>
      <c r="I62" s="511"/>
      <c r="J62" s="511" t="s">
        <v>39</v>
      </c>
      <c r="K62" s="511"/>
      <c r="L62" s="511"/>
      <c r="M62" s="511"/>
      <c r="N62" s="511" t="s">
        <v>40</v>
      </c>
      <c r="O62" s="511"/>
      <c r="P62" s="511"/>
      <c r="Q62" s="511"/>
      <c r="R62" s="511"/>
      <c r="S62" s="511"/>
      <c r="T62" s="511"/>
      <c r="U62" s="511"/>
      <c r="V62" s="511"/>
      <c r="W62" s="511"/>
      <c r="X62" s="511" t="s">
        <v>41</v>
      </c>
      <c r="Y62" s="511"/>
      <c r="Z62" s="511"/>
      <c r="AA62" s="511"/>
      <c r="AB62" s="511"/>
      <c r="AC62" s="511"/>
      <c r="AD62" s="511"/>
      <c r="AE62" s="511"/>
      <c r="AF62" s="511" t="s">
        <v>42</v>
      </c>
      <c r="AG62" s="511"/>
      <c r="AH62" s="511"/>
      <c r="AI62" s="511"/>
      <c r="AJ62" s="1"/>
      <c r="AK62" s="1"/>
    </row>
    <row r="63" spans="1:37" ht="16.5" thickTop="1" thickBot="1" x14ac:dyDescent="0.3">
      <c r="A63" s="510">
        <v>5</v>
      </c>
      <c r="B63" s="510"/>
      <c r="C63" s="510"/>
      <c r="D63" s="510"/>
      <c r="E63" s="510"/>
      <c r="F63" s="515"/>
      <c r="G63" s="515"/>
      <c r="H63" s="515"/>
      <c r="I63" s="515"/>
      <c r="J63" s="510">
        <f>F63*$X$30</f>
        <v>0</v>
      </c>
      <c r="K63" s="510"/>
      <c r="L63" s="510"/>
      <c r="M63" s="510"/>
      <c r="N63" s="510"/>
      <c r="O63" s="510"/>
      <c r="P63" s="510"/>
      <c r="Q63" s="510"/>
      <c r="R63" s="510"/>
      <c r="S63" s="510"/>
      <c r="T63" s="510"/>
      <c r="U63" s="510"/>
      <c r="V63" s="510"/>
      <c r="W63" s="510"/>
      <c r="X63" s="510"/>
      <c r="Y63" s="510"/>
      <c r="Z63" s="510"/>
      <c r="AA63" s="510"/>
      <c r="AB63" s="510"/>
      <c r="AC63" s="510"/>
      <c r="AD63" s="510"/>
      <c r="AE63" s="510"/>
      <c r="AF63" s="510"/>
      <c r="AG63" s="510"/>
      <c r="AH63" s="510"/>
      <c r="AI63" s="510"/>
      <c r="AJ63" s="1"/>
      <c r="AK63" s="1"/>
    </row>
    <row r="64" spans="1:37" ht="16.5" thickTop="1" thickBot="1" x14ac:dyDescent="0.3">
      <c r="A64" s="510"/>
      <c r="B64" s="510"/>
      <c r="C64" s="510"/>
      <c r="D64" s="510"/>
      <c r="E64" s="510"/>
      <c r="F64" s="515"/>
      <c r="G64" s="515"/>
      <c r="H64" s="515"/>
      <c r="I64" s="515"/>
      <c r="J64" s="510"/>
      <c r="K64" s="510"/>
      <c r="L64" s="510"/>
      <c r="M64" s="510"/>
      <c r="N64" s="510"/>
      <c r="O64" s="510"/>
      <c r="P64" s="510"/>
      <c r="Q64" s="510"/>
      <c r="R64" s="510"/>
      <c r="S64" s="510"/>
      <c r="T64" s="510"/>
      <c r="U64" s="510"/>
      <c r="V64" s="510"/>
      <c r="W64" s="510"/>
      <c r="X64" s="510"/>
      <c r="Y64" s="510"/>
      <c r="Z64" s="510"/>
      <c r="AA64" s="510"/>
      <c r="AB64" s="510"/>
      <c r="AC64" s="510"/>
      <c r="AD64" s="510"/>
      <c r="AE64" s="510"/>
      <c r="AF64" s="510"/>
      <c r="AG64" s="510"/>
      <c r="AH64" s="510"/>
      <c r="AI64" s="510"/>
      <c r="AJ64" s="1"/>
      <c r="AK64" s="1"/>
    </row>
    <row r="65" spans="1:37" ht="16.5" thickTop="1" thickBot="1" x14ac:dyDescent="0.3">
      <c r="A65" s="510"/>
      <c r="B65" s="510"/>
      <c r="C65" s="510"/>
      <c r="D65" s="510"/>
      <c r="E65" s="510"/>
      <c r="F65" s="515"/>
      <c r="G65" s="515"/>
      <c r="H65" s="515"/>
      <c r="I65" s="515"/>
      <c r="J65" s="510"/>
      <c r="K65" s="510"/>
      <c r="L65" s="510"/>
      <c r="M65" s="510"/>
      <c r="N65" s="510"/>
      <c r="O65" s="510"/>
      <c r="P65" s="510"/>
      <c r="Q65" s="510"/>
      <c r="R65" s="510"/>
      <c r="S65" s="510"/>
      <c r="T65" s="510"/>
      <c r="U65" s="510"/>
      <c r="V65" s="510"/>
      <c r="W65" s="510"/>
      <c r="X65" s="510"/>
      <c r="Y65" s="510"/>
      <c r="Z65" s="510"/>
      <c r="AA65" s="510"/>
      <c r="AB65" s="510"/>
      <c r="AC65" s="510"/>
      <c r="AD65" s="510"/>
      <c r="AE65" s="510"/>
      <c r="AF65" s="510"/>
      <c r="AG65" s="510"/>
      <c r="AH65" s="510"/>
      <c r="AI65" s="510"/>
      <c r="AJ65" s="1"/>
      <c r="AK65" s="1"/>
    </row>
    <row r="66" spans="1:37" ht="16.5" thickTop="1" thickBot="1" x14ac:dyDescent="0.3">
      <c r="A66" s="510"/>
      <c r="B66" s="510"/>
      <c r="C66" s="510"/>
      <c r="D66" s="510"/>
      <c r="E66" s="510"/>
      <c r="F66" s="515"/>
      <c r="G66" s="515"/>
      <c r="H66" s="515"/>
      <c r="I66" s="515"/>
      <c r="J66" s="510"/>
      <c r="K66" s="510"/>
      <c r="L66" s="510"/>
      <c r="M66" s="510"/>
      <c r="N66" s="510"/>
      <c r="O66" s="510"/>
      <c r="P66" s="510"/>
      <c r="Q66" s="510"/>
      <c r="R66" s="510"/>
      <c r="S66" s="510"/>
      <c r="T66" s="510"/>
      <c r="U66" s="510"/>
      <c r="V66" s="510"/>
      <c r="W66" s="510"/>
      <c r="X66" s="510"/>
      <c r="Y66" s="510"/>
      <c r="Z66" s="510"/>
      <c r="AA66" s="510"/>
      <c r="AB66" s="510"/>
      <c r="AC66" s="510"/>
      <c r="AD66" s="510"/>
      <c r="AE66" s="510"/>
      <c r="AF66" s="510"/>
      <c r="AG66" s="510"/>
      <c r="AH66" s="510"/>
      <c r="AI66" s="510"/>
      <c r="AJ66" s="1"/>
      <c r="AK66" s="1"/>
    </row>
    <row r="67" spans="1:37" ht="16.5" thickTop="1" thickBot="1" x14ac:dyDescent="0.3">
      <c r="A67" s="510"/>
      <c r="B67" s="510"/>
      <c r="C67" s="510"/>
      <c r="D67" s="510"/>
      <c r="E67" s="510"/>
      <c r="F67" s="515"/>
      <c r="G67" s="515"/>
      <c r="H67" s="515"/>
      <c r="I67" s="515"/>
      <c r="J67" s="510"/>
      <c r="K67" s="510"/>
      <c r="L67" s="510"/>
      <c r="M67" s="510"/>
      <c r="N67" s="510"/>
      <c r="O67" s="510"/>
      <c r="P67" s="510"/>
      <c r="Q67" s="510"/>
      <c r="R67" s="510"/>
      <c r="S67" s="510"/>
      <c r="T67" s="510"/>
      <c r="U67" s="510"/>
      <c r="V67" s="510"/>
      <c r="W67" s="510"/>
      <c r="X67" s="510"/>
      <c r="Y67" s="510"/>
      <c r="Z67" s="510"/>
      <c r="AA67" s="510"/>
      <c r="AB67" s="510"/>
      <c r="AC67" s="510"/>
      <c r="AD67" s="510"/>
      <c r="AE67" s="510"/>
      <c r="AF67" s="510"/>
      <c r="AG67" s="510"/>
      <c r="AH67" s="510"/>
      <c r="AI67" s="510"/>
      <c r="AJ67" s="1"/>
      <c r="AK67" s="1"/>
    </row>
    <row r="68" spans="1:37" ht="31.5" hidden="1" customHeight="1" thickTop="1" thickBot="1" x14ac:dyDescent="0.3">
      <c r="A68" s="511" t="s">
        <v>37</v>
      </c>
      <c r="B68" s="511"/>
      <c r="C68" s="511"/>
      <c r="D68" s="511"/>
      <c r="E68" s="511"/>
      <c r="F68" s="511" t="s">
        <v>38</v>
      </c>
      <c r="G68" s="511"/>
      <c r="H68" s="511"/>
      <c r="I68" s="511"/>
      <c r="J68" s="511" t="s">
        <v>39</v>
      </c>
      <c r="K68" s="511"/>
      <c r="L68" s="511"/>
      <c r="M68" s="511"/>
      <c r="N68" s="511" t="s">
        <v>40</v>
      </c>
      <c r="O68" s="511"/>
      <c r="P68" s="511"/>
      <c r="Q68" s="511"/>
      <c r="R68" s="511"/>
      <c r="S68" s="511"/>
      <c r="T68" s="511"/>
      <c r="U68" s="511"/>
      <c r="V68" s="511"/>
      <c r="W68" s="511"/>
      <c r="X68" s="511" t="s">
        <v>41</v>
      </c>
      <c r="Y68" s="511"/>
      <c r="Z68" s="511"/>
      <c r="AA68" s="511"/>
      <c r="AB68" s="511"/>
      <c r="AC68" s="511"/>
      <c r="AD68" s="511"/>
      <c r="AE68" s="511"/>
      <c r="AF68" s="511" t="s">
        <v>42</v>
      </c>
      <c r="AG68" s="511"/>
      <c r="AH68" s="511"/>
      <c r="AI68" s="511"/>
      <c r="AJ68" s="1"/>
      <c r="AK68" s="1"/>
    </row>
    <row r="69" spans="1:37" ht="16.5" hidden="1" customHeight="1" thickTop="1" thickBot="1" x14ac:dyDescent="0.3">
      <c r="A69" s="510">
        <v>6</v>
      </c>
      <c r="B69" s="510"/>
      <c r="C69" s="510"/>
      <c r="D69" s="510"/>
      <c r="E69" s="510"/>
      <c r="F69" s="515"/>
      <c r="G69" s="515"/>
      <c r="H69" s="515"/>
      <c r="I69" s="515"/>
      <c r="J69" s="510">
        <f>F69*$X$30</f>
        <v>0</v>
      </c>
      <c r="K69" s="510"/>
      <c r="L69" s="510"/>
      <c r="M69" s="510"/>
      <c r="N69" s="510"/>
      <c r="O69" s="510"/>
      <c r="P69" s="510"/>
      <c r="Q69" s="510"/>
      <c r="R69" s="510"/>
      <c r="S69" s="510"/>
      <c r="T69" s="510"/>
      <c r="U69" s="510"/>
      <c r="V69" s="510"/>
      <c r="W69" s="510"/>
      <c r="X69" s="510"/>
      <c r="Y69" s="510"/>
      <c r="Z69" s="510"/>
      <c r="AA69" s="510"/>
      <c r="AB69" s="510"/>
      <c r="AC69" s="510"/>
      <c r="AD69" s="510"/>
      <c r="AE69" s="510"/>
      <c r="AF69" s="510"/>
      <c r="AG69" s="510"/>
      <c r="AH69" s="510"/>
      <c r="AI69" s="510"/>
      <c r="AJ69" s="1"/>
      <c r="AK69" s="1"/>
    </row>
    <row r="70" spans="1:37" ht="16.5" hidden="1" customHeight="1" thickTop="1" thickBot="1" x14ac:dyDescent="0.3">
      <c r="A70" s="510"/>
      <c r="B70" s="510"/>
      <c r="C70" s="510"/>
      <c r="D70" s="510"/>
      <c r="E70" s="510"/>
      <c r="F70" s="515"/>
      <c r="G70" s="515"/>
      <c r="H70" s="515"/>
      <c r="I70" s="515"/>
      <c r="J70" s="510"/>
      <c r="K70" s="510"/>
      <c r="L70" s="510"/>
      <c r="M70" s="510"/>
      <c r="N70" s="510"/>
      <c r="O70" s="510"/>
      <c r="P70" s="510"/>
      <c r="Q70" s="510"/>
      <c r="R70" s="510"/>
      <c r="S70" s="510"/>
      <c r="T70" s="510"/>
      <c r="U70" s="510"/>
      <c r="V70" s="510"/>
      <c r="W70" s="510"/>
      <c r="X70" s="510"/>
      <c r="Y70" s="510"/>
      <c r="Z70" s="510"/>
      <c r="AA70" s="510"/>
      <c r="AB70" s="510"/>
      <c r="AC70" s="510"/>
      <c r="AD70" s="510"/>
      <c r="AE70" s="510"/>
      <c r="AF70" s="510"/>
      <c r="AG70" s="510"/>
      <c r="AH70" s="510"/>
      <c r="AI70" s="510"/>
      <c r="AJ70" s="1"/>
      <c r="AK70" s="1"/>
    </row>
    <row r="71" spans="1:37" ht="16.5" hidden="1" customHeight="1" thickTop="1" thickBot="1" x14ac:dyDescent="0.3">
      <c r="A71" s="510"/>
      <c r="B71" s="510"/>
      <c r="C71" s="510"/>
      <c r="D71" s="510"/>
      <c r="E71" s="510"/>
      <c r="F71" s="515"/>
      <c r="G71" s="515"/>
      <c r="H71" s="515"/>
      <c r="I71" s="515"/>
      <c r="J71" s="510"/>
      <c r="K71" s="510"/>
      <c r="L71" s="510"/>
      <c r="M71" s="510"/>
      <c r="N71" s="510"/>
      <c r="O71" s="510"/>
      <c r="P71" s="510"/>
      <c r="Q71" s="510"/>
      <c r="R71" s="510"/>
      <c r="S71" s="510"/>
      <c r="T71" s="510"/>
      <c r="U71" s="510"/>
      <c r="V71" s="510"/>
      <c r="W71" s="510"/>
      <c r="X71" s="510"/>
      <c r="Y71" s="510"/>
      <c r="Z71" s="510"/>
      <c r="AA71" s="510"/>
      <c r="AB71" s="510"/>
      <c r="AC71" s="510"/>
      <c r="AD71" s="510"/>
      <c r="AE71" s="510"/>
      <c r="AF71" s="510"/>
      <c r="AG71" s="510"/>
      <c r="AH71" s="510"/>
      <c r="AI71" s="510"/>
      <c r="AJ71" s="1"/>
      <c r="AK71" s="1"/>
    </row>
    <row r="72" spans="1:37" ht="16.5" hidden="1" customHeight="1" thickTop="1" thickBot="1" x14ac:dyDescent="0.3">
      <c r="A72" s="510"/>
      <c r="B72" s="510"/>
      <c r="C72" s="510"/>
      <c r="D72" s="510"/>
      <c r="E72" s="510"/>
      <c r="F72" s="515"/>
      <c r="G72" s="515"/>
      <c r="H72" s="515"/>
      <c r="I72" s="515"/>
      <c r="J72" s="510"/>
      <c r="K72" s="510"/>
      <c r="L72" s="510"/>
      <c r="M72" s="510"/>
      <c r="N72" s="510"/>
      <c r="O72" s="510"/>
      <c r="P72" s="510"/>
      <c r="Q72" s="510"/>
      <c r="R72" s="510"/>
      <c r="S72" s="510"/>
      <c r="T72" s="510"/>
      <c r="U72" s="510"/>
      <c r="V72" s="510"/>
      <c r="W72" s="510"/>
      <c r="X72" s="510"/>
      <c r="Y72" s="510"/>
      <c r="Z72" s="510"/>
      <c r="AA72" s="510"/>
      <c r="AB72" s="510"/>
      <c r="AC72" s="510"/>
      <c r="AD72" s="510"/>
      <c r="AE72" s="510"/>
      <c r="AF72" s="510"/>
      <c r="AG72" s="510"/>
      <c r="AH72" s="510"/>
      <c r="AI72" s="510"/>
      <c r="AJ72" s="1"/>
      <c r="AK72" s="1"/>
    </row>
    <row r="73" spans="1:37" ht="16.5" hidden="1" customHeight="1" thickTop="1" thickBot="1" x14ac:dyDescent="0.3">
      <c r="A73" s="510"/>
      <c r="B73" s="510"/>
      <c r="C73" s="510"/>
      <c r="D73" s="510"/>
      <c r="E73" s="510"/>
      <c r="F73" s="515"/>
      <c r="G73" s="515"/>
      <c r="H73" s="515"/>
      <c r="I73" s="515"/>
      <c r="J73" s="510"/>
      <c r="K73" s="510"/>
      <c r="L73" s="510"/>
      <c r="M73" s="510"/>
      <c r="N73" s="510"/>
      <c r="O73" s="510"/>
      <c r="P73" s="510"/>
      <c r="Q73" s="510"/>
      <c r="R73" s="510"/>
      <c r="S73" s="510"/>
      <c r="T73" s="510"/>
      <c r="U73" s="510"/>
      <c r="V73" s="510"/>
      <c r="W73" s="510"/>
      <c r="X73" s="510"/>
      <c r="Y73" s="510"/>
      <c r="Z73" s="510"/>
      <c r="AA73" s="510"/>
      <c r="AB73" s="510"/>
      <c r="AC73" s="510"/>
      <c r="AD73" s="510"/>
      <c r="AE73" s="510"/>
      <c r="AF73" s="510"/>
      <c r="AG73" s="510"/>
      <c r="AH73" s="510"/>
      <c r="AI73" s="510"/>
      <c r="AJ73" s="1"/>
      <c r="AK73" s="1"/>
    </row>
    <row r="74" spans="1:37" ht="31.5" hidden="1" customHeight="1" thickTop="1" thickBot="1" x14ac:dyDescent="0.3">
      <c r="A74" s="511" t="s">
        <v>37</v>
      </c>
      <c r="B74" s="511"/>
      <c r="C74" s="511"/>
      <c r="D74" s="511"/>
      <c r="E74" s="511"/>
      <c r="F74" s="511" t="s">
        <v>38</v>
      </c>
      <c r="G74" s="511"/>
      <c r="H74" s="511"/>
      <c r="I74" s="511"/>
      <c r="J74" s="511" t="s">
        <v>39</v>
      </c>
      <c r="K74" s="511"/>
      <c r="L74" s="511"/>
      <c r="M74" s="511"/>
      <c r="N74" s="511" t="s">
        <v>40</v>
      </c>
      <c r="O74" s="511"/>
      <c r="P74" s="511"/>
      <c r="Q74" s="511"/>
      <c r="R74" s="511"/>
      <c r="S74" s="511"/>
      <c r="T74" s="511"/>
      <c r="U74" s="511"/>
      <c r="V74" s="511"/>
      <c r="W74" s="511"/>
      <c r="X74" s="511" t="s">
        <v>41</v>
      </c>
      <c r="Y74" s="511"/>
      <c r="Z74" s="511"/>
      <c r="AA74" s="511"/>
      <c r="AB74" s="511"/>
      <c r="AC74" s="511"/>
      <c r="AD74" s="511"/>
      <c r="AE74" s="511"/>
      <c r="AF74" s="511" t="s">
        <v>42</v>
      </c>
      <c r="AG74" s="511"/>
      <c r="AH74" s="511"/>
      <c r="AI74" s="511"/>
      <c r="AJ74" s="1"/>
      <c r="AK74" s="1"/>
    </row>
    <row r="75" spans="1:37" ht="16.5" hidden="1" customHeight="1" thickTop="1" thickBot="1" x14ac:dyDescent="0.3">
      <c r="A75" s="510">
        <v>7</v>
      </c>
      <c r="B75" s="510"/>
      <c r="C75" s="510"/>
      <c r="D75" s="510"/>
      <c r="E75" s="510"/>
      <c r="F75" s="515"/>
      <c r="G75" s="515"/>
      <c r="H75" s="515"/>
      <c r="I75" s="515"/>
      <c r="J75" s="510">
        <f>F75*$X$30</f>
        <v>0</v>
      </c>
      <c r="K75" s="510"/>
      <c r="L75" s="510"/>
      <c r="M75" s="510"/>
      <c r="N75" s="510"/>
      <c r="O75" s="510"/>
      <c r="P75" s="510"/>
      <c r="Q75" s="510"/>
      <c r="R75" s="510"/>
      <c r="S75" s="510"/>
      <c r="T75" s="510"/>
      <c r="U75" s="510"/>
      <c r="V75" s="510"/>
      <c r="W75" s="510"/>
      <c r="X75" s="510"/>
      <c r="Y75" s="510"/>
      <c r="Z75" s="510"/>
      <c r="AA75" s="510"/>
      <c r="AB75" s="510"/>
      <c r="AC75" s="510"/>
      <c r="AD75" s="510"/>
      <c r="AE75" s="510"/>
      <c r="AF75" s="510"/>
      <c r="AG75" s="510"/>
      <c r="AH75" s="510"/>
      <c r="AI75" s="510"/>
      <c r="AJ75" s="1"/>
      <c r="AK75" s="1"/>
    </row>
    <row r="76" spans="1:37" ht="16.5" hidden="1" customHeight="1" thickTop="1" thickBot="1" x14ac:dyDescent="0.3">
      <c r="A76" s="510"/>
      <c r="B76" s="510"/>
      <c r="C76" s="510"/>
      <c r="D76" s="510"/>
      <c r="E76" s="510"/>
      <c r="F76" s="515"/>
      <c r="G76" s="515"/>
      <c r="H76" s="515"/>
      <c r="I76" s="515"/>
      <c r="J76" s="510"/>
      <c r="K76" s="510"/>
      <c r="L76" s="510"/>
      <c r="M76" s="510"/>
      <c r="N76" s="510"/>
      <c r="O76" s="510"/>
      <c r="P76" s="510"/>
      <c r="Q76" s="510"/>
      <c r="R76" s="510"/>
      <c r="S76" s="510"/>
      <c r="T76" s="510"/>
      <c r="U76" s="510"/>
      <c r="V76" s="510"/>
      <c r="W76" s="510"/>
      <c r="X76" s="510"/>
      <c r="Y76" s="510"/>
      <c r="Z76" s="510"/>
      <c r="AA76" s="510"/>
      <c r="AB76" s="510"/>
      <c r="AC76" s="510"/>
      <c r="AD76" s="510"/>
      <c r="AE76" s="510"/>
      <c r="AF76" s="510"/>
      <c r="AG76" s="510"/>
      <c r="AH76" s="510"/>
      <c r="AI76" s="510"/>
      <c r="AJ76" s="1"/>
      <c r="AK76" s="1"/>
    </row>
    <row r="77" spans="1:37" ht="16.5" hidden="1" customHeight="1" thickTop="1" thickBot="1" x14ac:dyDescent="0.3">
      <c r="A77" s="510"/>
      <c r="B77" s="510"/>
      <c r="C77" s="510"/>
      <c r="D77" s="510"/>
      <c r="E77" s="510"/>
      <c r="F77" s="515"/>
      <c r="G77" s="515"/>
      <c r="H77" s="515"/>
      <c r="I77" s="515"/>
      <c r="J77" s="510"/>
      <c r="K77" s="510"/>
      <c r="L77" s="510"/>
      <c r="M77" s="510"/>
      <c r="N77" s="510"/>
      <c r="O77" s="510"/>
      <c r="P77" s="510"/>
      <c r="Q77" s="510"/>
      <c r="R77" s="510"/>
      <c r="S77" s="510"/>
      <c r="T77" s="510"/>
      <c r="U77" s="510"/>
      <c r="V77" s="510"/>
      <c r="W77" s="510"/>
      <c r="X77" s="510"/>
      <c r="Y77" s="510"/>
      <c r="Z77" s="510"/>
      <c r="AA77" s="510"/>
      <c r="AB77" s="510"/>
      <c r="AC77" s="510"/>
      <c r="AD77" s="510"/>
      <c r="AE77" s="510"/>
      <c r="AF77" s="510"/>
      <c r="AG77" s="510"/>
      <c r="AH77" s="510"/>
      <c r="AI77" s="510"/>
      <c r="AJ77" s="1"/>
      <c r="AK77" s="1"/>
    </row>
    <row r="78" spans="1:37" ht="16.5" hidden="1" customHeight="1" thickTop="1" thickBot="1" x14ac:dyDescent="0.3">
      <c r="A78" s="510"/>
      <c r="B78" s="510"/>
      <c r="C78" s="510"/>
      <c r="D78" s="510"/>
      <c r="E78" s="510"/>
      <c r="F78" s="515"/>
      <c r="G78" s="515"/>
      <c r="H78" s="515"/>
      <c r="I78" s="515"/>
      <c r="J78" s="510"/>
      <c r="K78" s="510"/>
      <c r="L78" s="510"/>
      <c r="M78" s="510"/>
      <c r="N78" s="510"/>
      <c r="O78" s="510"/>
      <c r="P78" s="510"/>
      <c r="Q78" s="510"/>
      <c r="R78" s="510"/>
      <c r="S78" s="510"/>
      <c r="T78" s="510"/>
      <c r="U78" s="510"/>
      <c r="V78" s="510"/>
      <c r="W78" s="510"/>
      <c r="X78" s="510"/>
      <c r="Y78" s="510"/>
      <c r="Z78" s="510"/>
      <c r="AA78" s="510"/>
      <c r="AB78" s="510"/>
      <c r="AC78" s="510"/>
      <c r="AD78" s="510"/>
      <c r="AE78" s="510"/>
      <c r="AF78" s="510"/>
      <c r="AG78" s="510"/>
      <c r="AH78" s="510"/>
      <c r="AI78" s="510"/>
      <c r="AJ78" s="1"/>
      <c r="AK78" s="1"/>
    </row>
    <row r="79" spans="1:37" ht="16.5" hidden="1" customHeight="1" thickTop="1" thickBot="1" x14ac:dyDescent="0.3">
      <c r="A79" s="510"/>
      <c r="B79" s="510"/>
      <c r="C79" s="510"/>
      <c r="D79" s="510"/>
      <c r="E79" s="510"/>
      <c r="F79" s="515"/>
      <c r="G79" s="515"/>
      <c r="H79" s="515"/>
      <c r="I79" s="515"/>
      <c r="J79" s="510"/>
      <c r="K79" s="510"/>
      <c r="L79" s="510"/>
      <c r="M79" s="510"/>
      <c r="N79" s="510"/>
      <c r="O79" s="510"/>
      <c r="P79" s="510"/>
      <c r="Q79" s="510"/>
      <c r="R79" s="510"/>
      <c r="S79" s="510"/>
      <c r="T79" s="510"/>
      <c r="U79" s="510"/>
      <c r="V79" s="510"/>
      <c r="W79" s="510"/>
      <c r="X79" s="510"/>
      <c r="Y79" s="510"/>
      <c r="Z79" s="510"/>
      <c r="AA79" s="510"/>
      <c r="AB79" s="510"/>
      <c r="AC79" s="510"/>
      <c r="AD79" s="510"/>
      <c r="AE79" s="510"/>
      <c r="AF79" s="510"/>
      <c r="AG79" s="510"/>
      <c r="AH79" s="510"/>
      <c r="AI79" s="510"/>
      <c r="AJ79" s="1"/>
      <c r="AK79" s="1"/>
    </row>
    <row r="80" spans="1:37" ht="31.5" hidden="1" customHeight="1" thickTop="1" thickBot="1" x14ac:dyDescent="0.3">
      <c r="A80" s="511" t="s">
        <v>37</v>
      </c>
      <c r="B80" s="511"/>
      <c r="C80" s="511"/>
      <c r="D80" s="511"/>
      <c r="E80" s="511"/>
      <c r="F80" s="511" t="s">
        <v>38</v>
      </c>
      <c r="G80" s="511"/>
      <c r="H80" s="511"/>
      <c r="I80" s="511"/>
      <c r="J80" s="511" t="s">
        <v>39</v>
      </c>
      <c r="K80" s="511"/>
      <c r="L80" s="511"/>
      <c r="M80" s="511"/>
      <c r="N80" s="511" t="s">
        <v>40</v>
      </c>
      <c r="O80" s="511"/>
      <c r="P80" s="511"/>
      <c r="Q80" s="511"/>
      <c r="R80" s="511"/>
      <c r="S80" s="511"/>
      <c r="T80" s="511"/>
      <c r="U80" s="511"/>
      <c r="V80" s="511"/>
      <c r="W80" s="511"/>
      <c r="X80" s="511" t="s">
        <v>41</v>
      </c>
      <c r="Y80" s="511"/>
      <c r="Z80" s="511"/>
      <c r="AA80" s="511"/>
      <c r="AB80" s="511"/>
      <c r="AC80" s="511"/>
      <c r="AD80" s="511"/>
      <c r="AE80" s="511"/>
      <c r="AF80" s="511" t="s">
        <v>42</v>
      </c>
      <c r="AG80" s="511"/>
      <c r="AH80" s="511"/>
      <c r="AI80" s="511"/>
      <c r="AJ80" s="1"/>
      <c r="AK80" s="1"/>
    </row>
    <row r="81" spans="1:37" ht="16.5" hidden="1" customHeight="1" thickTop="1" thickBot="1" x14ac:dyDescent="0.3">
      <c r="A81" s="510">
        <v>8</v>
      </c>
      <c r="B81" s="510"/>
      <c r="C81" s="510"/>
      <c r="D81" s="510"/>
      <c r="E81" s="510"/>
      <c r="F81" s="515"/>
      <c r="G81" s="515"/>
      <c r="H81" s="515"/>
      <c r="I81" s="515"/>
      <c r="J81" s="510">
        <f>F81*$X$30</f>
        <v>0</v>
      </c>
      <c r="K81" s="510"/>
      <c r="L81" s="510"/>
      <c r="M81" s="510"/>
      <c r="N81" s="510"/>
      <c r="O81" s="510"/>
      <c r="P81" s="510"/>
      <c r="Q81" s="510"/>
      <c r="R81" s="510"/>
      <c r="S81" s="510"/>
      <c r="T81" s="510"/>
      <c r="U81" s="510"/>
      <c r="V81" s="510"/>
      <c r="W81" s="510"/>
      <c r="X81" s="510"/>
      <c r="Y81" s="510"/>
      <c r="Z81" s="510"/>
      <c r="AA81" s="510"/>
      <c r="AB81" s="510"/>
      <c r="AC81" s="510"/>
      <c r="AD81" s="510"/>
      <c r="AE81" s="510"/>
      <c r="AF81" s="510"/>
      <c r="AG81" s="510"/>
      <c r="AH81" s="510"/>
      <c r="AI81" s="510"/>
      <c r="AJ81" s="1"/>
      <c r="AK81" s="1"/>
    </row>
    <row r="82" spans="1:37" ht="16.5" hidden="1" customHeight="1" thickTop="1" thickBot="1" x14ac:dyDescent="0.3">
      <c r="A82" s="510"/>
      <c r="B82" s="510"/>
      <c r="C82" s="510"/>
      <c r="D82" s="510"/>
      <c r="E82" s="510"/>
      <c r="F82" s="515"/>
      <c r="G82" s="515"/>
      <c r="H82" s="515"/>
      <c r="I82" s="515"/>
      <c r="J82" s="510"/>
      <c r="K82" s="510"/>
      <c r="L82" s="510"/>
      <c r="M82" s="510"/>
      <c r="N82" s="510"/>
      <c r="O82" s="510"/>
      <c r="P82" s="510"/>
      <c r="Q82" s="510"/>
      <c r="R82" s="510"/>
      <c r="S82" s="510"/>
      <c r="T82" s="510"/>
      <c r="U82" s="510"/>
      <c r="V82" s="510"/>
      <c r="W82" s="510"/>
      <c r="X82" s="510"/>
      <c r="Y82" s="510"/>
      <c r="Z82" s="510"/>
      <c r="AA82" s="510"/>
      <c r="AB82" s="510"/>
      <c r="AC82" s="510"/>
      <c r="AD82" s="510"/>
      <c r="AE82" s="510"/>
      <c r="AF82" s="510"/>
      <c r="AG82" s="510"/>
      <c r="AH82" s="510"/>
      <c r="AI82" s="510"/>
      <c r="AJ82" s="1"/>
      <c r="AK82" s="1"/>
    </row>
    <row r="83" spans="1:37" ht="16.5" hidden="1" customHeight="1" thickTop="1" thickBot="1" x14ac:dyDescent="0.3">
      <c r="A83" s="510"/>
      <c r="B83" s="510"/>
      <c r="C83" s="510"/>
      <c r="D83" s="510"/>
      <c r="E83" s="510"/>
      <c r="F83" s="515"/>
      <c r="G83" s="515"/>
      <c r="H83" s="515"/>
      <c r="I83" s="515"/>
      <c r="J83" s="510"/>
      <c r="K83" s="510"/>
      <c r="L83" s="510"/>
      <c r="M83" s="510"/>
      <c r="N83" s="510"/>
      <c r="O83" s="510"/>
      <c r="P83" s="510"/>
      <c r="Q83" s="510"/>
      <c r="R83" s="510"/>
      <c r="S83" s="510"/>
      <c r="T83" s="510"/>
      <c r="U83" s="510"/>
      <c r="V83" s="510"/>
      <c r="W83" s="510"/>
      <c r="X83" s="510"/>
      <c r="Y83" s="510"/>
      <c r="Z83" s="510"/>
      <c r="AA83" s="510"/>
      <c r="AB83" s="510"/>
      <c r="AC83" s="510"/>
      <c r="AD83" s="510"/>
      <c r="AE83" s="510"/>
      <c r="AF83" s="510"/>
      <c r="AG83" s="510"/>
      <c r="AH83" s="510"/>
      <c r="AI83" s="510"/>
      <c r="AJ83" s="1"/>
      <c r="AK83" s="1"/>
    </row>
    <row r="84" spans="1:37" ht="16.5" hidden="1" customHeight="1" thickTop="1" thickBot="1" x14ac:dyDescent="0.3">
      <c r="A84" s="510"/>
      <c r="B84" s="510"/>
      <c r="C84" s="510"/>
      <c r="D84" s="510"/>
      <c r="E84" s="510"/>
      <c r="F84" s="515"/>
      <c r="G84" s="515"/>
      <c r="H84" s="515"/>
      <c r="I84" s="515"/>
      <c r="J84" s="510"/>
      <c r="K84" s="510"/>
      <c r="L84" s="510"/>
      <c r="M84" s="510"/>
      <c r="N84" s="510"/>
      <c r="O84" s="510"/>
      <c r="P84" s="510"/>
      <c r="Q84" s="510"/>
      <c r="R84" s="510"/>
      <c r="S84" s="510"/>
      <c r="T84" s="510"/>
      <c r="U84" s="510"/>
      <c r="V84" s="510"/>
      <c r="W84" s="510"/>
      <c r="X84" s="510"/>
      <c r="Y84" s="510"/>
      <c r="Z84" s="510"/>
      <c r="AA84" s="510"/>
      <c r="AB84" s="510"/>
      <c r="AC84" s="510"/>
      <c r="AD84" s="510"/>
      <c r="AE84" s="510"/>
      <c r="AF84" s="510"/>
      <c r="AG84" s="510"/>
      <c r="AH84" s="510"/>
      <c r="AI84" s="510"/>
      <c r="AJ84" s="1"/>
      <c r="AK84" s="1"/>
    </row>
    <row r="85" spans="1:37" ht="16.5" hidden="1" customHeight="1" thickTop="1" thickBot="1" x14ac:dyDescent="0.3">
      <c r="A85" s="510"/>
      <c r="B85" s="510"/>
      <c r="C85" s="510"/>
      <c r="D85" s="510"/>
      <c r="E85" s="510"/>
      <c r="F85" s="515"/>
      <c r="G85" s="515"/>
      <c r="H85" s="515"/>
      <c r="I85" s="515"/>
      <c r="J85" s="510"/>
      <c r="K85" s="510"/>
      <c r="L85" s="510"/>
      <c r="M85" s="510"/>
      <c r="N85" s="510"/>
      <c r="O85" s="510"/>
      <c r="P85" s="510"/>
      <c r="Q85" s="510"/>
      <c r="R85" s="510"/>
      <c r="S85" s="510"/>
      <c r="T85" s="510"/>
      <c r="U85" s="510"/>
      <c r="V85" s="510"/>
      <c r="W85" s="510"/>
      <c r="X85" s="510"/>
      <c r="Y85" s="510"/>
      <c r="Z85" s="510"/>
      <c r="AA85" s="510"/>
      <c r="AB85" s="510"/>
      <c r="AC85" s="510"/>
      <c r="AD85" s="510"/>
      <c r="AE85" s="510"/>
      <c r="AF85" s="510"/>
      <c r="AG85" s="510"/>
      <c r="AH85" s="510"/>
      <c r="AI85" s="510"/>
      <c r="AJ85" s="1"/>
      <c r="AK85" s="1"/>
    </row>
    <row r="86" spans="1:37" ht="31.5" hidden="1" customHeight="1" thickTop="1" thickBot="1" x14ac:dyDescent="0.3">
      <c r="A86" s="511" t="s">
        <v>37</v>
      </c>
      <c r="B86" s="511"/>
      <c r="C86" s="511"/>
      <c r="D86" s="511"/>
      <c r="E86" s="511"/>
      <c r="F86" s="511" t="s">
        <v>38</v>
      </c>
      <c r="G86" s="511"/>
      <c r="H86" s="511"/>
      <c r="I86" s="511"/>
      <c r="J86" s="511" t="s">
        <v>39</v>
      </c>
      <c r="K86" s="511"/>
      <c r="L86" s="511"/>
      <c r="M86" s="511"/>
      <c r="N86" s="511" t="s">
        <v>40</v>
      </c>
      <c r="O86" s="511"/>
      <c r="P86" s="511"/>
      <c r="Q86" s="511"/>
      <c r="R86" s="511"/>
      <c r="S86" s="511"/>
      <c r="T86" s="511"/>
      <c r="U86" s="511"/>
      <c r="V86" s="511"/>
      <c r="W86" s="511"/>
      <c r="X86" s="511" t="s">
        <v>41</v>
      </c>
      <c r="Y86" s="511"/>
      <c r="Z86" s="511"/>
      <c r="AA86" s="511"/>
      <c r="AB86" s="511"/>
      <c r="AC86" s="511"/>
      <c r="AD86" s="511"/>
      <c r="AE86" s="511"/>
      <c r="AF86" s="511" t="s">
        <v>42</v>
      </c>
      <c r="AG86" s="511"/>
      <c r="AH86" s="511"/>
      <c r="AI86" s="511"/>
      <c r="AJ86" s="1"/>
      <c r="AK86" s="1"/>
    </row>
    <row r="87" spans="1:37" ht="16.5" hidden="1" customHeight="1" thickTop="1" thickBot="1" x14ac:dyDescent="0.3">
      <c r="A87" s="510">
        <v>9</v>
      </c>
      <c r="B87" s="510"/>
      <c r="C87" s="510"/>
      <c r="D87" s="510"/>
      <c r="E87" s="510"/>
      <c r="F87" s="515"/>
      <c r="G87" s="515"/>
      <c r="H87" s="515"/>
      <c r="I87" s="515"/>
      <c r="J87" s="510">
        <f>F87*$X$30</f>
        <v>0</v>
      </c>
      <c r="K87" s="510"/>
      <c r="L87" s="510"/>
      <c r="M87" s="510"/>
      <c r="N87" s="510"/>
      <c r="O87" s="510"/>
      <c r="P87" s="510"/>
      <c r="Q87" s="510"/>
      <c r="R87" s="510"/>
      <c r="S87" s="510"/>
      <c r="T87" s="510"/>
      <c r="U87" s="510"/>
      <c r="V87" s="510"/>
      <c r="W87" s="510"/>
      <c r="X87" s="510"/>
      <c r="Y87" s="510"/>
      <c r="Z87" s="510"/>
      <c r="AA87" s="510"/>
      <c r="AB87" s="510"/>
      <c r="AC87" s="510"/>
      <c r="AD87" s="510"/>
      <c r="AE87" s="510"/>
      <c r="AF87" s="510"/>
      <c r="AG87" s="510"/>
      <c r="AH87" s="510"/>
      <c r="AI87" s="510"/>
      <c r="AJ87" s="1"/>
      <c r="AK87" s="1"/>
    </row>
    <row r="88" spans="1:37" ht="16.5" hidden="1" customHeight="1" thickTop="1" thickBot="1" x14ac:dyDescent="0.3">
      <c r="A88" s="510"/>
      <c r="B88" s="510"/>
      <c r="C88" s="510"/>
      <c r="D88" s="510"/>
      <c r="E88" s="510"/>
      <c r="F88" s="515"/>
      <c r="G88" s="515"/>
      <c r="H88" s="515"/>
      <c r="I88" s="515"/>
      <c r="J88" s="510"/>
      <c r="K88" s="510"/>
      <c r="L88" s="510"/>
      <c r="M88" s="510"/>
      <c r="N88" s="510"/>
      <c r="O88" s="510"/>
      <c r="P88" s="510"/>
      <c r="Q88" s="510"/>
      <c r="R88" s="510"/>
      <c r="S88" s="510"/>
      <c r="T88" s="510"/>
      <c r="U88" s="510"/>
      <c r="V88" s="510"/>
      <c r="W88" s="510"/>
      <c r="X88" s="510"/>
      <c r="Y88" s="510"/>
      <c r="Z88" s="510"/>
      <c r="AA88" s="510"/>
      <c r="AB88" s="510"/>
      <c r="AC88" s="510"/>
      <c r="AD88" s="510"/>
      <c r="AE88" s="510"/>
      <c r="AF88" s="510"/>
      <c r="AG88" s="510"/>
      <c r="AH88" s="510"/>
      <c r="AI88" s="510"/>
      <c r="AJ88" s="1"/>
      <c r="AK88" s="1"/>
    </row>
    <row r="89" spans="1:37" ht="16.5" hidden="1" customHeight="1" thickTop="1" thickBot="1" x14ac:dyDescent="0.3">
      <c r="A89" s="510"/>
      <c r="B89" s="510"/>
      <c r="C89" s="510"/>
      <c r="D89" s="510"/>
      <c r="E89" s="510"/>
      <c r="F89" s="515"/>
      <c r="G89" s="515"/>
      <c r="H89" s="515"/>
      <c r="I89" s="515"/>
      <c r="J89" s="510"/>
      <c r="K89" s="510"/>
      <c r="L89" s="510"/>
      <c r="M89" s="510"/>
      <c r="N89" s="510"/>
      <c r="O89" s="510"/>
      <c r="P89" s="510"/>
      <c r="Q89" s="510"/>
      <c r="R89" s="510"/>
      <c r="S89" s="510"/>
      <c r="T89" s="510"/>
      <c r="U89" s="510"/>
      <c r="V89" s="510"/>
      <c r="W89" s="510"/>
      <c r="X89" s="510"/>
      <c r="Y89" s="510"/>
      <c r="Z89" s="510"/>
      <c r="AA89" s="510"/>
      <c r="AB89" s="510"/>
      <c r="AC89" s="510"/>
      <c r="AD89" s="510"/>
      <c r="AE89" s="510"/>
      <c r="AF89" s="510"/>
      <c r="AG89" s="510"/>
      <c r="AH89" s="510"/>
      <c r="AI89" s="510"/>
      <c r="AJ89" s="1"/>
      <c r="AK89" s="1"/>
    </row>
    <row r="90" spans="1:37" ht="16.5" hidden="1" customHeight="1" thickTop="1" thickBot="1" x14ac:dyDescent="0.3">
      <c r="A90" s="510"/>
      <c r="B90" s="510"/>
      <c r="C90" s="510"/>
      <c r="D90" s="510"/>
      <c r="E90" s="510"/>
      <c r="F90" s="515"/>
      <c r="G90" s="515"/>
      <c r="H90" s="515"/>
      <c r="I90" s="515"/>
      <c r="J90" s="510"/>
      <c r="K90" s="510"/>
      <c r="L90" s="510"/>
      <c r="M90" s="510"/>
      <c r="N90" s="510"/>
      <c r="O90" s="510"/>
      <c r="P90" s="510"/>
      <c r="Q90" s="510"/>
      <c r="R90" s="510"/>
      <c r="S90" s="510"/>
      <c r="T90" s="510"/>
      <c r="U90" s="510"/>
      <c r="V90" s="510"/>
      <c r="W90" s="510"/>
      <c r="X90" s="510"/>
      <c r="Y90" s="510"/>
      <c r="Z90" s="510"/>
      <c r="AA90" s="510"/>
      <c r="AB90" s="510"/>
      <c r="AC90" s="510"/>
      <c r="AD90" s="510"/>
      <c r="AE90" s="510"/>
      <c r="AF90" s="510"/>
      <c r="AG90" s="510"/>
      <c r="AH90" s="510"/>
      <c r="AI90" s="510"/>
      <c r="AJ90" s="1"/>
      <c r="AK90" s="1"/>
    </row>
    <row r="91" spans="1:37" ht="16.5" hidden="1" customHeight="1" thickTop="1" thickBot="1" x14ac:dyDescent="0.3">
      <c r="A91" s="510"/>
      <c r="B91" s="510"/>
      <c r="C91" s="510"/>
      <c r="D91" s="510"/>
      <c r="E91" s="510"/>
      <c r="F91" s="515"/>
      <c r="G91" s="515"/>
      <c r="H91" s="515"/>
      <c r="I91" s="515"/>
      <c r="J91" s="510"/>
      <c r="K91" s="510"/>
      <c r="L91" s="510"/>
      <c r="M91" s="510"/>
      <c r="N91" s="510"/>
      <c r="O91" s="510"/>
      <c r="P91" s="510"/>
      <c r="Q91" s="510"/>
      <c r="R91" s="510"/>
      <c r="S91" s="510"/>
      <c r="T91" s="510"/>
      <c r="U91" s="510"/>
      <c r="V91" s="510"/>
      <c r="W91" s="510"/>
      <c r="X91" s="510"/>
      <c r="Y91" s="510"/>
      <c r="Z91" s="510"/>
      <c r="AA91" s="510"/>
      <c r="AB91" s="510"/>
      <c r="AC91" s="510"/>
      <c r="AD91" s="510"/>
      <c r="AE91" s="510"/>
      <c r="AF91" s="510"/>
      <c r="AG91" s="510"/>
      <c r="AH91" s="510"/>
      <c r="AI91" s="510"/>
      <c r="AJ91" s="1"/>
      <c r="AK91" s="1"/>
    </row>
    <row r="92" spans="1:37" ht="31.5" hidden="1" customHeight="1" thickTop="1" thickBot="1" x14ac:dyDescent="0.3">
      <c r="A92" s="511" t="s">
        <v>37</v>
      </c>
      <c r="B92" s="511"/>
      <c r="C92" s="511"/>
      <c r="D92" s="511"/>
      <c r="E92" s="511"/>
      <c r="F92" s="511" t="s">
        <v>38</v>
      </c>
      <c r="G92" s="511"/>
      <c r="H92" s="511"/>
      <c r="I92" s="511"/>
      <c r="J92" s="511" t="s">
        <v>39</v>
      </c>
      <c r="K92" s="511"/>
      <c r="L92" s="511"/>
      <c r="M92" s="511"/>
      <c r="N92" s="511" t="s">
        <v>40</v>
      </c>
      <c r="O92" s="511"/>
      <c r="P92" s="511"/>
      <c r="Q92" s="511"/>
      <c r="R92" s="511"/>
      <c r="S92" s="511"/>
      <c r="T92" s="511"/>
      <c r="U92" s="511"/>
      <c r="V92" s="511"/>
      <c r="W92" s="511"/>
      <c r="X92" s="511" t="s">
        <v>41</v>
      </c>
      <c r="Y92" s="511"/>
      <c r="Z92" s="511"/>
      <c r="AA92" s="511"/>
      <c r="AB92" s="511"/>
      <c r="AC92" s="511"/>
      <c r="AD92" s="511"/>
      <c r="AE92" s="511"/>
      <c r="AF92" s="511" t="s">
        <v>42</v>
      </c>
      <c r="AG92" s="511"/>
      <c r="AH92" s="511"/>
      <c r="AI92" s="511"/>
      <c r="AJ92" s="1"/>
      <c r="AK92" s="1"/>
    </row>
    <row r="93" spans="1:37" ht="16.5" hidden="1" customHeight="1" thickTop="1" thickBot="1" x14ac:dyDescent="0.3">
      <c r="A93" s="510">
        <v>10</v>
      </c>
      <c r="B93" s="510"/>
      <c r="C93" s="510"/>
      <c r="D93" s="510"/>
      <c r="E93" s="510"/>
      <c r="F93" s="515"/>
      <c r="G93" s="515"/>
      <c r="H93" s="515"/>
      <c r="I93" s="515"/>
      <c r="J93" s="510">
        <f>F93*$X$30</f>
        <v>0</v>
      </c>
      <c r="K93" s="510"/>
      <c r="L93" s="510"/>
      <c r="M93" s="510"/>
      <c r="N93" s="510"/>
      <c r="O93" s="510"/>
      <c r="P93" s="510"/>
      <c r="Q93" s="510"/>
      <c r="R93" s="510"/>
      <c r="S93" s="510"/>
      <c r="T93" s="510"/>
      <c r="U93" s="510"/>
      <c r="V93" s="510"/>
      <c r="W93" s="510"/>
      <c r="X93" s="510"/>
      <c r="Y93" s="510"/>
      <c r="Z93" s="510"/>
      <c r="AA93" s="510"/>
      <c r="AB93" s="510"/>
      <c r="AC93" s="510"/>
      <c r="AD93" s="510"/>
      <c r="AE93" s="510"/>
      <c r="AF93" s="510"/>
      <c r="AG93" s="510"/>
      <c r="AH93" s="510"/>
      <c r="AI93" s="510"/>
      <c r="AJ93" s="1"/>
      <c r="AK93" s="1"/>
    </row>
    <row r="94" spans="1:37" ht="16.5" hidden="1" customHeight="1" thickTop="1" thickBot="1" x14ac:dyDescent="0.3">
      <c r="A94" s="510"/>
      <c r="B94" s="510"/>
      <c r="C94" s="510"/>
      <c r="D94" s="510"/>
      <c r="E94" s="510"/>
      <c r="F94" s="515"/>
      <c r="G94" s="515"/>
      <c r="H94" s="515"/>
      <c r="I94" s="515"/>
      <c r="J94" s="510"/>
      <c r="K94" s="510"/>
      <c r="L94" s="510"/>
      <c r="M94" s="510"/>
      <c r="N94" s="510"/>
      <c r="O94" s="510"/>
      <c r="P94" s="510"/>
      <c r="Q94" s="510"/>
      <c r="R94" s="510"/>
      <c r="S94" s="510"/>
      <c r="T94" s="510"/>
      <c r="U94" s="510"/>
      <c r="V94" s="510"/>
      <c r="W94" s="510"/>
      <c r="X94" s="510"/>
      <c r="Y94" s="510"/>
      <c r="Z94" s="510"/>
      <c r="AA94" s="510"/>
      <c r="AB94" s="510"/>
      <c r="AC94" s="510"/>
      <c r="AD94" s="510"/>
      <c r="AE94" s="510"/>
      <c r="AF94" s="510"/>
      <c r="AG94" s="510"/>
      <c r="AH94" s="510"/>
      <c r="AI94" s="510"/>
      <c r="AJ94" s="1"/>
      <c r="AK94" s="1"/>
    </row>
    <row r="95" spans="1:37" ht="16.5" hidden="1" customHeight="1" thickTop="1" thickBot="1" x14ac:dyDescent="0.3">
      <c r="A95" s="510"/>
      <c r="B95" s="510"/>
      <c r="C95" s="510"/>
      <c r="D95" s="510"/>
      <c r="E95" s="510"/>
      <c r="F95" s="515"/>
      <c r="G95" s="515"/>
      <c r="H95" s="515"/>
      <c r="I95" s="515"/>
      <c r="J95" s="510"/>
      <c r="K95" s="510"/>
      <c r="L95" s="510"/>
      <c r="M95" s="510"/>
      <c r="N95" s="510"/>
      <c r="O95" s="510"/>
      <c r="P95" s="510"/>
      <c r="Q95" s="510"/>
      <c r="R95" s="510"/>
      <c r="S95" s="510"/>
      <c r="T95" s="510"/>
      <c r="U95" s="510"/>
      <c r="V95" s="510"/>
      <c r="W95" s="510"/>
      <c r="X95" s="510"/>
      <c r="Y95" s="510"/>
      <c r="Z95" s="510"/>
      <c r="AA95" s="510"/>
      <c r="AB95" s="510"/>
      <c r="AC95" s="510"/>
      <c r="AD95" s="510"/>
      <c r="AE95" s="510"/>
      <c r="AF95" s="510"/>
      <c r="AG95" s="510"/>
      <c r="AH95" s="510"/>
      <c r="AI95" s="510"/>
      <c r="AJ95" s="1"/>
      <c r="AK95" s="1"/>
    </row>
    <row r="96" spans="1:37" ht="16.5" hidden="1" customHeight="1" thickTop="1" thickBot="1" x14ac:dyDescent="0.3">
      <c r="A96" s="510"/>
      <c r="B96" s="510"/>
      <c r="C96" s="510"/>
      <c r="D96" s="510"/>
      <c r="E96" s="510"/>
      <c r="F96" s="515"/>
      <c r="G96" s="515"/>
      <c r="H96" s="515"/>
      <c r="I96" s="515"/>
      <c r="J96" s="510"/>
      <c r="K96" s="510"/>
      <c r="L96" s="510"/>
      <c r="M96" s="510"/>
      <c r="N96" s="510"/>
      <c r="O96" s="510"/>
      <c r="P96" s="510"/>
      <c r="Q96" s="510"/>
      <c r="R96" s="510"/>
      <c r="S96" s="510"/>
      <c r="T96" s="510"/>
      <c r="U96" s="510"/>
      <c r="V96" s="510"/>
      <c r="W96" s="510"/>
      <c r="X96" s="510"/>
      <c r="Y96" s="510"/>
      <c r="Z96" s="510"/>
      <c r="AA96" s="510"/>
      <c r="AB96" s="510"/>
      <c r="AC96" s="510"/>
      <c r="AD96" s="510"/>
      <c r="AE96" s="510"/>
      <c r="AF96" s="510"/>
      <c r="AG96" s="510"/>
      <c r="AH96" s="510"/>
      <c r="AI96" s="510"/>
      <c r="AJ96" s="1"/>
      <c r="AK96" s="1"/>
    </row>
    <row r="97" spans="1:37" ht="16.5" hidden="1" customHeight="1" thickTop="1" thickBot="1" x14ac:dyDescent="0.3">
      <c r="A97" s="510"/>
      <c r="B97" s="510"/>
      <c r="C97" s="510"/>
      <c r="D97" s="510"/>
      <c r="E97" s="510"/>
      <c r="F97" s="515"/>
      <c r="G97" s="515"/>
      <c r="H97" s="515"/>
      <c r="I97" s="515"/>
      <c r="J97" s="510"/>
      <c r="K97" s="510"/>
      <c r="L97" s="510"/>
      <c r="M97" s="510"/>
      <c r="N97" s="510"/>
      <c r="O97" s="510"/>
      <c r="P97" s="510"/>
      <c r="Q97" s="510"/>
      <c r="R97" s="510"/>
      <c r="S97" s="510"/>
      <c r="T97" s="510"/>
      <c r="U97" s="510"/>
      <c r="V97" s="510"/>
      <c r="W97" s="510"/>
      <c r="X97" s="510"/>
      <c r="Y97" s="510"/>
      <c r="Z97" s="510"/>
      <c r="AA97" s="510"/>
      <c r="AB97" s="510"/>
      <c r="AC97" s="510"/>
      <c r="AD97" s="510"/>
      <c r="AE97" s="510"/>
      <c r="AF97" s="510"/>
      <c r="AG97" s="510"/>
      <c r="AH97" s="510"/>
      <c r="AI97" s="510"/>
      <c r="AJ97" s="1"/>
      <c r="AK97" s="1"/>
    </row>
    <row r="98" spans="1:37" ht="31.5" hidden="1" customHeight="1" thickTop="1" thickBot="1" x14ac:dyDescent="0.3">
      <c r="A98" s="511" t="s">
        <v>37</v>
      </c>
      <c r="B98" s="511"/>
      <c r="C98" s="511"/>
      <c r="D98" s="511"/>
      <c r="E98" s="511"/>
      <c r="F98" s="511" t="s">
        <v>38</v>
      </c>
      <c r="G98" s="511"/>
      <c r="H98" s="511"/>
      <c r="I98" s="511"/>
      <c r="J98" s="511" t="s">
        <v>39</v>
      </c>
      <c r="K98" s="511"/>
      <c r="L98" s="511"/>
      <c r="M98" s="511"/>
      <c r="N98" s="511" t="s">
        <v>40</v>
      </c>
      <c r="O98" s="511"/>
      <c r="P98" s="511"/>
      <c r="Q98" s="511"/>
      <c r="R98" s="511"/>
      <c r="S98" s="511"/>
      <c r="T98" s="511"/>
      <c r="U98" s="511"/>
      <c r="V98" s="511"/>
      <c r="W98" s="511"/>
      <c r="X98" s="511" t="s">
        <v>41</v>
      </c>
      <c r="Y98" s="511"/>
      <c r="Z98" s="511"/>
      <c r="AA98" s="511"/>
      <c r="AB98" s="511"/>
      <c r="AC98" s="511"/>
      <c r="AD98" s="511"/>
      <c r="AE98" s="511"/>
      <c r="AF98" s="511" t="s">
        <v>42</v>
      </c>
      <c r="AG98" s="511"/>
      <c r="AH98" s="511"/>
      <c r="AI98" s="511"/>
      <c r="AJ98" s="1"/>
      <c r="AK98" s="1"/>
    </row>
    <row r="99" spans="1:37" ht="16.5" hidden="1" customHeight="1" thickTop="1" thickBot="1" x14ac:dyDescent="0.3">
      <c r="A99" s="510">
        <v>11</v>
      </c>
      <c r="B99" s="510"/>
      <c r="C99" s="510"/>
      <c r="D99" s="510"/>
      <c r="E99" s="510"/>
      <c r="F99" s="515"/>
      <c r="G99" s="515"/>
      <c r="H99" s="515"/>
      <c r="I99" s="515"/>
      <c r="J99" s="510">
        <f>F99*$X$30</f>
        <v>0</v>
      </c>
      <c r="K99" s="510"/>
      <c r="L99" s="510"/>
      <c r="M99" s="510"/>
      <c r="N99" s="510"/>
      <c r="O99" s="510"/>
      <c r="P99" s="510"/>
      <c r="Q99" s="510"/>
      <c r="R99" s="510"/>
      <c r="S99" s="510"/>
      <c r="T99" s="510"/>
      <c r="U99" s="510"/>
      <c r="V99" s="510"/>
      <c r="W99" s="510"/>
      <c r="X99" s="510"/>
      <c r="Y99" s="510"/>
      <c r="Z99" s="510"/>
      <c r="AA99" s="510"/>
      <c r="AB99" s="510"/>
      <c r="AC99" s="510"/>
      <c r="AD99" s="510"/>
      <c r="AE99" s="510"/>
      <c r="AF99" s="510"/>
      <c r="AG99" s="510"/>
      <c r="AH99" s="510"/>
      <c r="AI99" s="510"/>
      <c r="AJ99" s="1"/>
      <c r="AK99" s="1"/>
    </row>
    <row r="100" spans="1:37" ht="16.5" hidden="1" customHeight="1" thickTop="1" thickBot="1" x14ac:dyDescent="0.3">
      <c r="A100" s="510"/>
      <c r="B100" s="510"/>
      <c r="C100" s="510"/>
      <c r="D100" s="510"/>
      <c r="E100" s="510"/>
      <c r="F100" s="515"/>
      <c r="G100" s="515"/>
      <c r="H100" s="515"/>
      <c r="I100" s="515"/>
      <c r="J100" s="510"/>
      <c r="K100" s="510"/>
      <c r="L100" s="510"/>
      <c r="M100" s="510"/>
      <c r="N100" s="510"/>
      <c r="O100" s="510"/>
      <c r="P100" s="510"/>
      <c r="Q100" s="510"/>
      <c r="R100" s="510"/>
      <c r="S100" s="510"/>
      <c r="T100" s="510"/>
      <c r="U100" s="510"/>
      <c r="V100" s="510"/>
      <c r="W100" s="510"/>
      <c r="X100" s="510"/>
      <c r="Y100" s="510"/>
      <c r="Z100" s="510"/>
      <c r="AA100" s="510"/>
      <c r="AB100" s="510"/>
      <c r="AC100" s="510"/>
      <c r="AD100" s="510"/>
      <c r="AE100" s="510"/>
      <c r="AF100" s="510"/>
      <c r="AG100" s="510"/>
      <c r="AH100" s="510"/>
      <c r="AI100" s="510"/>
      <c r="AJ100" s="1"/>
      <c r="AK100" s="1"/>
    </row>
    <row r="101" spans="1:37" ht="16.5" hidden="1" customHeight="1" thickTop="1" thickBot="1" x14ac:dyDescent="0.3">
      <c r="A101" s="510"/>
      <c r="B101" s="510"/>
      <c r="C101" s="510"/>
      <c r="D101" s="510"/>
      <c r="E101" s="510"/>
      <c r="F101" s="515"/>
      <c r="G101" s="515"/>
      <c r="H101" s="515"/>
      <c r="I101" s="515"/>
      <c r="J101" s="510"/>
      <c r="K101" s="510"/>
      <c r="L101" s="510"/>
      <c r="M101" s="510"/>
      <c r="N101" s="510"/>
      <c r="O101" s="510"/>
      <c r="P101" s="510"/>
      <c r="Q101" s="510"/>
      <c r="R101" s="510"/>
      <c r="S101" s="510"/>
      <c r="T101" s="510"/>
      <c r="U101" s="510"/>
      <c r="V101" s="510"/>
      <c r="W101" s="510"/>
      <c r="X101" s="510"/>
      <c r="Y101" s="510"/>
      <c r="Z101" s="510"/>
      <c r="AA101" s="510"/>
      <c r="AB101" s="510"/>
      <c r="AC101" s="510"/>
      <c r="AD101" s="510"/>
      <c r="AE101" s="510"/>
      <c r="AF101" s="510"/>
      <c r="AG101" s="510"/>
      <c r="AH101" s="510"/>
      <c r="AI101" s="510"/>
      <c r="AJ101" s="1"/>
      <c r="AK101" s="1"/>
    </row>
    <row r="102" spans="1:37" ht="16.5" hidden="1" customHeight="1" thickTop="1" thickBot="1" x14ac:dyDescent="0.3">
      <c r="A102" s="510"/>
      <c r="B102" s="510"/>
      <c r="C102" s="510"/>
      <c r="D102" s="510"/>
      <c r="E102" s="510"/>
      <c r="F102" s="515"/>
      <c r="G102" s="515"/>
      <c r="H102" s="515"/>
      <c r="I102" s="515"/>
      <c r="J102" s="510"/>
      <c r="K102" s="510"/>
      <c r="L102" s="510"/>
      <c r="M102" s="510"/>
      <c r="N102" s="510"/>
      <c r="O102" s="510"/>
      <c r="P102" s="510"/>
      <c r="Q102" s="510"/>
      <c r="R102" s="510"/>
      <c r="S102" s="510"/>
      <c r="T102" s="510"/>
      <c r="U102" s="510"/>
      <c r="V102" s="510"/>
      <c r="W102" s="510"/>
      <c r="X102" s="510"/>
      <c r="Y102" s="510"/>
      <c r="Z102" s="510"/>
      <c r="AA102" s="510"/>
      <c r="AB102" s="510"/>
      <c r="AC102" s="510"/>
      <c r="AD102" s="510"/>
      <c r="AE102" s="510"/>
      <c r="AF102" s="510"/>
      <c r="AG102" s="510"/>
      <c r="AH102" s="510"/>
      <c r="AI102" s="510"/>
      <c r="AJ102" s="1"/>
      <c r="AK102" s="1"/>
    </row>
    <row r="103" spans="1:37" ht="16.5" hidden="1" customHeight="1" thickTop="1" thickBot="1" x14ac:dyDescent="0.3">
      <c r="A103" s="510"/>
      <c r="B103" s="510"/>
      <c r="C103" s="510"/>
      <c r="D103" s="510"/>
      <c r="E103" s="510"/>
      <c r="F103" s="515"/>
      <c r="G103" s="515"/>
      <c r="H103" s="515"/>
      <c r="I103" s="515"/>
      <c r="J103" s="510"/>
      <c r="K103" s="510"/>
      <c r="L103" s="510"/>
      <c r="M103" s="510"/>
      <c r="N103" s="510"/>
      <c r="O103" s="510"/>
      <c r="P103" s="510"/>
      <c r="Q103" s="510"/>
      <c r="R103" s="510"/>
      <c r="S103" s="510"/>
      <c r="T103" s="510"/>
      <c r="U103" s="510"/>
      <c r="V103" s="510"/>
      <c r="W103" s="510"/>
      <c r="X103" s="510"/>
      <c r="Y103" s="510"/>
      <c r="Z103" s="510"/>
      <c r="AA103" s="510"/>
      <c r="AB103" s="510"/>
      <c r="AC103" s="510"/>
      <c r="AD103" s="510"/>
      <c r="AE103" s="510"/>
      <c r="AF103" s="510"/>
      <c r="AG103" s="510"/>
      <c r="AH103" s="510"/>
      <c r="AI103" s="510"/>
      <c r="AJ103" s="1"/>
      <c r="AK103" s="1"/>
    </row>
    <row r="104" spans="1:37" ht="31.5" hidden="1" customHeight="1" thickTop="1" thickBot="1" x14ac:dyDescent="0.3">
      <c r="A104" s="511" t="s">
        <v>37</v>
      </c>
      <c r="B104" s="511"/>
      <c r="C104" s="511"/>
      <c r="D104" s="511"/>
      <c r="E104" s="511"/>
      <c r="F104" s="511" t="s">
        <v>38</v>
      </c>
      <c r="G104" s="511"/>
      <c r="H104" s="511"/>
      <c r="I104" s="511"/>
      <c r="J104" s="511" t="s">
        <v>39</v>
      </c>
      <c r="K104" s="511"/>
      <c r="L104" s="511"/>
      <c r="M104" s="511"/>
      <c r="N104" s="511" t="s">
        <v>40</v>
      </c>
      <c r="O104" s="511"/>
      <c r="P104" s="511"/>
      <c r="Q104" s="511"/>
      <c r="R104" s="511"/>
      <c r="S104" s="511"/>
      <c r="T104" s="511"/>
      <c r="U104" s="511"/>
      <c r="V104" s="511"/>
      <c r="W104" s="511"/>
      <c r="X104" s="511" t="s">
        <v>41</v>
      </c>
      <c r="Y104" s="511"/>
      <c r="Z104" s="511"/>
      <c r="AA104" s="511"/>
      <c r="AB104" s="511"/>
      <c r="AC104" s="511"/>
      <c r="AD104" s="511"/>
      <c r="AE104" s="511"/>
      <c r="AF104" s="511" t="s">
        <v>42</v>
      </c>
      <c r="AG104" s="511"/>
      <c r="AH104" s="511"/>
      <c r="AI104" s="511"/>
      <c r="AJ104" s="1"/>
      <c r="AK104" s="1"/>
    </row>
    <row r="105" spans="1:37" ht="16.5" hidden="1" customHeight="1" thickTop="1" thickBot="1" x14ac:dyDescent="0.3">
      <c r="A105" s="510">
        <v>12</v>
      </c>
      <c r="B105" s="510"/>
      <c r="C105" s="510"/>
      <c r="D105" s="510"/>
      <c r="E105" s="510"/>
      <c r="F105" s="515"/>
      <c r="G105" s="515"/>
      <c r="H105" s="515"/>
      <c r="I105" s="515"/>
      <c r="J105" s="510">
        <f>F105*$X$30</f>
        <v>0</v>
      </c>
      <c r="K105" s="510"/>
      <c r="L105" s="510"/>
      <c r="M105" s="510"/>
      <c r="N105" s="510"/>
      <c r="O105" s="510"/>
      <c r="P105" s="510"/>
      <c r="Q105" s="510"/>
      <c r="R105" s="510"/>
      <c r="S105" s="510"/>
      <c r="T105" s="510"/>
      <c r="U105" s="510"/>
      <c r="V105" s="510"/>
      <c r="W105" s="510"/>
      <c r="X105" s="510"/>
      <c r="Y105" s="510"/>
      <c r="Z105" s="510"/>
      <c r="AA105" s="510"/>
      <c r="AB105" s="510"/>
      <c r="AC105" s="510"/>
      <c r="AD105" s="510"/>
      <c r="AE105" s="510"/>
      <c r="AF105" s="510"/>
      <c r="AG105" s="510"/>
      <c r="AH105" s="510"/>
      <c r="AI105" s="510"/>
      <c r="AJ105" s="1"/>
      <c r="AK105" s="1"/>
    </row>
    <row r="106" spans="1:37" ht="16.5" hidden="1" customHeight="1" thickTop="1" thickBot="1" x14ac:dyDescent="0.3">
      <c r="A106" s="510"/>
      <c r="B106" s="510"/>
      <c r="C106" s="510"/>
      <c r="D106" s="510"/>
      <c r="E106" s="510"/>
      <c r="F106" s="515"/>
      <c r="G106" s="515"/>
      <c r="H106" s="515"/>
      <c r="I106" s="515"/>
      <c r="J106" s="510"/>
      <c r="K106" s="510"/>
      <c r="L106" s="510"/>
      <c r="M106" s="510"/>
      <c r="N106" s="510"/>
      <c r="O106" s="510"/>
      <c r="P106" s="510"/>
      <c r="Q106" s="510"/>
      <c r="R106" s="510"/>
      <c r="S106" s="510"/>
      <c r="T106" s="510"/>
      <c r="U106" s="510"/>
      <c r="V106" s="510"/>
      <c r="W106" s="510"/>
      <c r="X106" s="510"/>
      <c r="Y106" s="510"/>
      <c r="Z106" s="510"/>
      <c r="AA106" s="510"/>
      <c r="AB106" s="510"/>
      <c r="AC106" s="510"/>
      <c r="AD106" s="510"/>
      <c r="AE106" s="510"/>
      <c r="AF106" s="510"/>
      <c r="AG106" s="510"/>
      <c r="AH106" s="510"/>
      <c r="AI106" s="510"/>
      <c r="AJ106" s="1"/>
      <c r="AK106" s="1"/>
    </row>
    <row r="107" spans="1:37" ht="16.5" hidden="1" customHeight="1" thickTop="1" thickBot="1" x14ac:dyDescent="0.3">
      <c r="A107" s="510"/>
      <c r="B107" s="510"/>
      <c r="C107" s="510"/>
      <c r="D107" s="510"/>
      <c r="E107" s="510"/>
      <c r="F107" s="515"/>
      <c r="G107" s="515"/>
      <c r="H107" s="515"/>
      <c r="I107" s="515"/>
      <c r="J107" s="510"/>
      <c r="K107" s="510"/>
      <c r="L107" s="510"/>
      <c r="M107" s="510"/>
      <c r="N107" s="510"/>
      <c r="O107" s="510"/>
      <c r="P107" s="510"/>
      <c r="Q107" s="510"/>
      <c r="R107" s="510"/>
      <c r="S107" s="510"/>
      <c r="T107" s="510"/>
      <c r="U107" s="510"/>
      <c r="V107" s="510"/>
      <c r="W107" s="510"/>
      <c r="X107" s="510"/>
      <c r="Y107" s="510"/>
      <c r="Z107" s="510"/>
      <c r="AA107" s="510"/>
      <c r="AB107" s="510"/>
      <c r="AC107" s="510"/>
      <c r="AD107" s="510"/>
      <c r="AE107" s="510"/>
      <c r="AF107" s="510"/>
      <c r="AG107" s="510"/>
      <c r="AH107" s="510"/>
      <c r="AI107" s="510"/>
      <c r="AJ107" s="1"/>
      <c r="AK107" s="1"/>
    </row>
    <row r="108" spans="1:37" ht="16.5" hidden="1" customHeight="1" thickTop="1" thickBot="1" x14ac:dyDescent="0.3">
      <c r="A108" s="510"/>
      <c r="B108" s="510"/>
      <c r="C108" s="510"/>
      <c r="D108" s="510"/>
      <c r="E108" s="510"/>
      <c r="F108" s="515"/>
      <c r="G108" s="515"/>
      <c r="H108" s="515"/>
      <c r="I108" s="515"/>
      <c r="J108" s="510"/>
      <c r="K108" s="510"/>
      <c r="L108" s="510"/>
      <c r="M108" s="510"/>
      <c r="N108" s="510"/>
      <c r="O108" s="510"/>
      <c r="P108" s="510"/>
      <c r="Q108" s="510"/>
      <c r="R108" s="510"/>
      <c r="S108" s="510"/>
      <c r="T108" s="510"/>
      <c r="U108" s="510"/>
      <c r="V108" s="510"/>
      <c r="W108" s="510"/>
      <c r="X108" s="510"/>
      <c r="Y108" s="510"/>
      <c r="Z108" s="510"/>
      <c r="AA108" s="510"/>
      <c r="AB108" s="510"/>
      <c r="AC108" s="510"/>
      <c r="AD108" s="510"/>
      <c r="AE108" s="510"/>
      <c r="AF108" s="510"/>
      <c r="AG108" s="510"/>
      <c r="AH108" s="510"/>
      <c r="AI108" s="510"/>
      <c r="AJ108" s="1"/>
      <c r="AK108" s="1"/>
    </row>
    <row r="109" spans="1:37" ht="16.5" hidden="1" customHeight="1" thickTop="1" thickBot="1" x14ac:dyDescent="0.3">
      <c r="A109" s="510"/>
      <c r="B109" s="510"/>
      <c r="C109" s="510"/>
      <c r="D109" s="510"/>
      <c r="E109" s="510"/>
      <c r="F109" s="515"/>
      <c r="G109" s="515"/>
      <c r="H109" s="515"/>
      <c r="I109" s="515"/>
      <c r="J109" s="510"/>
      <c r="K109" s="510"/>
      <c r="L109" s="510"/>
      <c r="M109" s="510"/>
      <c r="N109" s="510"/>
      <c r="O109" s="510"/>
      <c r="P109" s="510"/>
      <c r="Q109" s="510"/>
      <c r="R109" s="510"/>
      <c r="S109" s="510"/>
      <c r="T109" s="510"/>
      <c r="U109" s="510"/>
      <c r="V109" s="510"/>
      <c r="W109" s="510"/>
      <c r="X109" s="510"/>
      <c r="Y109" s="510"/>
      <c r="Z109" s="510"/>
      <c r="AA109" s="510"/>
      <c r="AB109" s="510"/>
      <c r="AC109" s="510"/>
      <c r="AD109" s="510"/>
      <c r="AE109" s="510"/>
      <c r="AF109" s="510"/>
      <c r="AG109" s="510"/>
      <c r="AH109" s="510"/>
      <c r="AI109" s="510"/>
      <c r="AJ109" s="1"/>
      <c r="AK109" s="1"/>
    </row>
    <row r="110" spans="1:37" s="12" customFormat="1" ht="19.5" customHeight="1" thickTop="1" thickBot="1" x14ac:dyDescent="0.3">
      <c r="A110" s="511" t="s">
        <v>43</v>
      </c>
      <c r="B110" s="511"/>
      <c r="C110" s="511"/>
      <c r="D110" s="511"/>
      <c r="E110" s="511"/>
      <c r="F110" s="511"/>
      <c r="G110" s="511"/>
      <c r="H110" s="511"/>
      <c r="I110" s="511"/>
      <c r="J110" s="511"/>
      <c r="K110" s="511"/>
      <c r="L110" s="511"/>
      <c r="M110" s="511"/>
      <c r="N110" s="511"/>
      <c r="O110" s="511"/>
      <c r="P110" s="511"/>
      <c r="Q110" s="511"/>
      <c r="R110" s="511"/>
      <c r="S110" s="511"/>
      <c r="T110" s="511"/>
      <c r="U110" s="511"/>
      <c r="V110" s="511"/>
      <c r="W110" s="511"/>
      <c r="X110" s="511"/>
      <c r="Y110" s="511"/>
      <c r="Z110" s="511"/>
      <c r="AA110" s="511"/>
      <c r="AB110" s="511"/>
      <c r="AC110" s="511"/>
      <c r="AD110" s="511"/>
      <c r="AE110" s="511"/>
      <c r="AF110" s="511"/>
      <c r="AG110" s="511"/>
      <c r="AH110" s="511"/>
      <c r="AI110" s="511"/>
    </row>
    <row r="111" spans="1:37" s="12" customFormat="1" ht="15.75" customHeight="1" thickTop="1" x14ac:dyDescent="0.25">
      <c r="A111" s="13"/>
      <c r="B111" s="14"/>
      <c r="C111" s="14"/>
      <c r="D111" s="14"/>
      <c r="E111" s="14"/>
      <c r="F111" s="14"/>
      <c r="G111" s="14"/>
      <c r="H111" s="14"/>
      <c r="I111" s="14"/>
      <c r="J111" s="14"/>
      <c r="K111" s="14"/>
      <c r="L111" s="14"/>
      <c r="M111" s="14"/>
      <c r="N111" s="512" t="s">
        <v>44</v>
      </c>
      <c r="O111" s="512"/>
      <c r="P111" s="512"/>
      <c r="Q111" s="512"/>
      <c r="R111" s="512"/>
      <c r="S111" s="512"/>
      <c r="T111" s="512"/>
      <c r="U111" s="512"/>
      <c r="V111" s="512"/>
      <c r="W111" s="512"/>
      <c r="X111" s="512"/>
      <c r="Y111" s="513" t="s">
        <v>45</v>
      </c>
      <c r="Z111" s="513"/>
      <c r="AA111" s="513"/>
      <c r="AB111" s="513"/>
      <c r="AC111" s="513"/>
      <c r="AD111" s="513"/>
      <c r="AE111" s="513"/>
      <c r="AF111" s="514"/>
      <c r="AG111" s="15"/>
      <c r="AH111" s="16" t="s">
        <v>46</v>
      </c>
      <c r="AI111" s="17" t="s">
        <v>47</v>
      </c>
    </row>
    <row r="112" spans="1:37" s="12" customFormat="1" ht="15" customHeight="1" x14ac:dyDescent="0.25">
      <c r="A112" s="499" t="s">
        <v>48</v>
      </c>
      <c r="B112" s="500"/>
      <c r="C112" s="500"/>
      <c r="D112" s="500"/>
      <c r="E112" s="500"/>
      <c r="F112" s="500"/>
      <c r="G112" s="14" t="s">
        <v>49</v>
      </c>
      <c r="H112" s="18"/>
      <c r="I112" s="14"/>
      <c r="J112" s="14" t="s">
        <v>47</v>
      </c>
      <c r="K112" s="18" t="s">
        <v>50</v>
      </c>
      <c r="L112" s="14"/>
      <c r="M112" s="14"/>
      <c r="N112" s="501"/>
      <c r="O112" s="501"/>
      <c r="P112" s="501"/>
      <c r="Q112" s="501"/>
      <c r="R112" s="501"/>
      <c r="S112" s="501"/>
      <c r="T112" s="501"/>
      <c r="U112" s="501"/>
      <c r="V112" s="501"/>
      <c r="W112" s="501"/>
      <c r="X112" s="501"/>
      <c r="Y112" s="505" t="s">
        <v>51</v>
      </c>
      <c r="Z112" s="500"/>
      <c r="AA112" s="500"/>
      <c r="AB112" s="500"/>
      <c r="AC112" s="500"/>
      <c r="AD112" s="500"/>
      <c r="AE112" s="500"/>
      <c r="AF112" s="506"/>
      <c r="AG112" s="15"/>
      <c r="AH112" s="18"/>
      <c r="AI112" s="19"/>
    </row>
    <row r="113" spans="1:35" s="12" customFormat="1" x14ac:dyDescent="0.25">
      <c r="A113" s="499"/>
      <c r="B113" s="500"/>
      <c r="C113" s="500"/>
      <c r="D113" s="500"/>
      <c r="E113" s="500"/>
      <c r="F113" s="500"/>
      <c r="G113" s="500"/>
      <c r="H113" s="500"/>
      <c r="I113" s="500"/>
      <c r="J113" s="500"/>
      <c r="K113" s="500"/>
      <c r="L113" s="500"/>
      <c r="M113" s="14"/>
      <c r="N113" s="501"/>
      <c r="O113" s="501"/>
      <c r="P113" s="501"/>
      <c r="Q113" s="501"/>
      <c r="R113" s="501"/>
      <c r="S113" s="501"/>
      <c r="T113" s="501"/>
      <c r="U113" s="501"/>
      <c r="V113" s="501"/>
      <c r="W113" s="501"/>
      <c r="X113" s="501"/>
      <c r="Y113" s="14"/>
      <c r="Z113" s="14"/>
      <c r="AA113" s="14"/>
      <c r="AB113" s="14"/>
      <c r="AC113" s="14"/>
      <c r="AD113" s="14"/>
      <c r="AE113" s="14"/>
      <c r="AF113" s="14"/>
      <c r="AG113" s="14"/>
      <c r="AH113" s="14"/>
      <c r="AI113" s="20"/>
    </row>
    <row r="114" spans="1:35" s="12" customFormat="1" ht="15" customHeight="1" x14ac:dyDescent="0.25">
      <c r="A114" s="499"/>
      <c r="B114" s="500"/>
      <c r="C114" s="500"/>
      <c r="D114" s="500"/>
      <c r="E114" s="500"/>
      <c r="F114" s="500"/>
      <c r="G114" s="500"/>
      <c r="H114" s="500"/>
      <c r="I114" s="500"/>
      <c r="J114" s="500"/>
      <c r="K114" s="500"/>
      <c r="L114" s="500"/>
      <c r="M114" s="14"/>
      <c r="N114" s="500" t="s">
        <v>52</v>
      </c>
      <c r="O114" s="500"/>
      <c r="P114" s="500"/>
      <c r="Q114" s="500"/>
      <c r="R114" s="500"/>
      <c r="S114" s="500"/>
      <c r="T114" s="500"/>
      <c r="U114" s="500"/>
      <c r="V114" s="500"/>
      <c r="W114" s="500"/>
      <c r="X114" s="500"/>
      <c r="Y114" s="500" t="s">
        <v>45</v>
      </c>
      <c r="Z114" s="500"/>
      <c r="AA114" s="500"/>
      <c r="AB114" s="500"/>
      <c r="AC114" s="500"/>
      <c r="AD114" s="500"/>
      <c r="AE114" s="500"/>
      <c r="AF114" s="500"/>
      <c r="AG114" s="14"/>
      <c r="AH114" s="21" t="s">
        <v>46</v>
      </c>
      <c r="AI114" s="22" t="s">
        <v>47</v>
      </c>
    </row>
    <row r="115" spans="1:35" s="12" customFormat="1" ht="15" customHeight="1" x14ac:dyDescent="0.25">
      <c r="A115" s="499" t="s">
        <v>53</v>
      </c>
      <c r="B115" s="500"/>
      <c r="C115" s="500"/>
      <c r="D115" s="500"/>
      <c r="E115" s="500"/>
      <c r="F115" s="500"/>
      <c r="G115" s="14" t="s">
        <v>49</v>
      </c>
      <c r="H115" s="18"/>
      <c r="I115" s="14"/>
      <c r="J115" s="14" t="s">
        <v>47</v>
      </c>
      <c r="K115" s="18" t="s">
        <v>50</v>
      </c>
      <c r="L115" s="14"/>
      <c r="M115" s="14"/>
      <c r="N115" s="501"/>
      <c r="O115" s="501"/>
      <c r="P115" s="501"/>
      <c r="Q115" s="501"/>
      <c r="R115" s="501"/>
      <c r="S115" s="501"/>
      <c r="T115" s="501"/>
      <c r="U115" s="501"/>
      <c r="V115" s="501"/>
      <c r="W115" s="501"/>
      <c r="X115" s="501"/>
      <c r="Y115" s="502" t="s">
        <v>51</v>
      </c>
      <c r="Z115" s="503"/>
      <c r="AA115" s="503"/>
      <c r="AB115" s="503"/>
      <c r="AC115" s="503"/>
      <c r="AD115" s="503"/>
      <c r="AE115" s="503"/>
      <c r="AF115" s="504"/>
      <c r="AG115" s="23"/>
      <c r="AH115" s="24"/>
      <c r="AI115" s="25"/>
    </row>
    <row r="116" spans="1:35" s="12" customFormat="1" x14ac:dyDescent="0.25">
      <c r="A116" s="499"/>
      <c r="B116" s="500"/>
      <c r="C116" s="500"/>
      <c r="D116" s="500"/>
      <c r="E116" s="500"/>
      <c r="F116" s="500"/>
      <c r="G116" s="500"/>
      <c r="H116" s="500"/>
      <c r="I116" s="500"/>
      <c r="J116" s="500"/>
      <c r="K116" s="500"/>
      <c r="L116" s="500"/>
      <c r="M116" s="14"/>
      <c r="N116" s="501"/>
      <c r="O116" s="501"/>
      <c r="P116" s="501"/>
      <c r="Q116" s="501"/>
      <c r="R116" s="501"/>
      <c r="S116" s="501"/>
      <c r="T116" s="501"/>
      <c r="U116" s="501"/>
      <c r="V116" s="501"/>
      <c r="W116" s="501"/>
      <c r="X116" s="501"/>
      <c r="Y116" s="26"/>
      <c r="Z116" s="27"/>
      <c r="AA116" s="27"/>
      <c r="AB116" s="27"/>
      <c r="AC116" s="27"/>
      <c r="AD116" s="27"/>
      <c r="AE116" s="27"/>
      <c r="AF116" s="27"/>
      <c r="AG116" s="27"/>
      <c r="AH116" s="27"/>
      <c r="AI116" s="28"/>
    </row>
    <row r="117" spans="1:35" s="12" customFormat="1" x14ac:dyDescent="0.25">
      <c r="A117" s="13"/>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29"/>
      <c r="AI117" s="30"/>
    </row>
    <row r="118" spans="1:35" s="12" customFormat="1" ht="25.5" customHeight="1" x14ac:dyDescent="0.25">
      <c r="A118" s="507" t="s">
        <v>54</v>
      </c>
      <c r="B118" s="508"/>
      <c r="C118" s="508"/>
      <c r="D118" s="508"/>
      <c r="E118" s="508"/>
      <c r="F118" s="508"/>
      <c r="G118" s="508"/>
      <c r="H118" s="508"/>
      <c r="I118" s="508"/>
      <c r="J118" s="508"/>
      <c r="K118" s="508"/>
      <c r="L118" s="508"/>
      <c r="M118" s="508"/>
      <c r="N118" s="508"/>
      <c r="O118" s="508"/>
      <c r="P118" s="508"/>
      <c r="Q118" s="508"/>
      <c r="R118" s="508"/>
      <c r="S118" s="508"/>
      <c r="T118" s="508"/>
      <c r="U118" s="508"/>
      <c r="V118" s="508"/>
      <c r="W118" s="508"/>
      <c r="X118" s="508"/>
      <c r="Y118" s="508"/>
      <c r="Z118" s="508"/>
      <c r="AA118" s="508"/>
      <c r="AB118" s="508"/>
      <c r="AC118" s="508"/>
      <c r="AD118" s="508"/>
      <c r="AE118" s="508"/>
      <c r="AF118" s="508"/>
      <c r="AG118" s="508"/>
      <c r="AH118" s="508"/>
      <c r="AI118" s="509"/>
    </row>
    <row r="119" spans="1:35" s="12" customFormat="1" x14ac:dyDescent="0.25">
      <c r="A119" s="31"/>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20"/>
    </row>
    <row r="120" spans="1:35" s="12" customFormat="1" ht="15" customHeight="1" x14ac:dyDescent="0.25">
      <c r="A120" s="499" t="s">
        <v>55</v>
      </c>
      <c r="B120" s="500"/>
      <c r="C120" s="500"/>
      <c r="D120" s="500"/>
      <c r="E120" s="500"/>
      <c r="F120" s="500"/>
      <c r="G120" s="500" t="s">
        <v>56</v>
      </c>
      <c r="H120" s="500"/>
      <c r="I120" s="18"/>
      <c r="J120" s="14"/>
      <c r="K120" s="500" t="s">
        <v>57</v>
      </c>
      <c r="L120" s="506"/>
      <c r="M120" s="18"/>
      <c r="N120" s="14"/>
      <c r="O120" s="500" t="s">
        <v>58</v>
      </c>
      <c r="P120" s="506"/>
      <c r="Q120" s="18" t="s">
        <v>50</v>
      </c>
      <c r="R120" s="14"/>
      <c r="S120" s="500" t="s">
        <v>59</v>
      </c>
      <c r="T120" s="506"/>
      <c r="U120" s="18"/>
      <c r="V120" s="505" t="s">
        <v>60</v>
      </c>
      <c r="W120" s="500"/>
      <c r="X120" s="500"/>
      <c r="Y120" s="500"/>
      <c r="Z120" s="500"/>
      <c r="AA120" s="500"/>
      <c r="AB120" s="500"/>
      <c r="AC120" s="500"/>
      <c r="AD120" s="500"/>
      <c r="AE120" s="500"/>
      <c r="AF120" s="500"/>
      <c r="AG120" s="500"/>
      <c r="AH120" s="506"/>
      <c r="AI120" s="19"/>
    </row>
    <row r="121" spans="1:35" ht="15.75" thickBot="1" x14ac:dyDescent="0.3">
      <c r="A121" s="3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5"/>
    </row>
    <row r="122" spans="1:35" x14ac:dyDescent="0.25">
      <c r="A122" s="36"/>
      <c r="B122" s="36"/>
      <c r="C122" s="36"/>
      <c r="D122" s="36"/>
      <c r="E122" s="36"/>
      <c r="F122" s="36"/>
      <c r="AA122" s="37"/>
      <c r="AB122" s="38"/>
      <c r="AH122" s="37"/>
      <c r="AI122" s="37"/>
    </row>
    <row r="123" spans="1:35" x14ac:dyDescent="0.25">
      <c r="AA123" s="37"/>
      <c r="AB123" s="38"/>
      <c r="AH123" s="37"/>
      <c r="AI123" s="37"/>
    </row>
    <row r="124" spans="1:35" ht="15" customHeight="1" x14ac:dyDescent="0.25">
      <c r="AA124" s="37"/>
      <c r="AB124" s="38"/>
      <c r="AH124" s="37"/>
      <c r="AI124" s="37"/>
    </row>
    <row r="125" spans="1:35" ht="15" customHeight="1" x14ac:dyDescent="0.25">
      <c r="AA125" s="37"/>
      <c r="AB125" s="38"/>
      <c r="AH125" s="37"/>
      <c r="AI125" s="37"/>
    </row>
    <row r="126" spans="1:35" ht="15" customHeight="1" x14ac:dyDescent="0.25">
      <c r="A126" s="37" t="s">
        <v>61</v>
      </c>
      <c r="AA126" s="37"/>
      <c r="AB126" s="38"/>
      <c r="AH126" s="37"/>
      <c r="AI126" s="37"/>
    </row>
    <row r="127" spans="1:35" ht="15" customHeight="1" x14ac:dyDescent="0.25">
      <c r="A127" s="37" t="s">
        <v>62</v>
      </c>
      <c r="AA127" s="37"/>
      <c r="AB127" s="38"/>
      <c r="AH127" s="37"/>
      <c r="AI127" s="37"/>
    </row>
    <row r="128" spans="1:35" ht="15" customHeight="1" x14ac:dyDescent="0.25">
      <c r="AA128" s="37"/>
      <c r="AB128" s="38"/>
      <c r="AH128" s="37"/>
      <c r="AI128" s="37"/>
    </row>
    <row r="129" spans="1:39" ht="15" customHeight="1" x14ac:dyDescent="0.25">
      <c r="A129" s="37" t="s">
        <v>2</v>
      </c>
      <c r="B129" s="498" t="s">
        <v>63</v>
      </c>
      <c r="C129" s="498"/>
      <c r="D129" s="498"/>
      <c r="E129" s="498"/>
      <c r="F129" s="498"/>
      <c r="G129" s="498"/>
      <c r="H129" s="498"/>
      <c r="I129" s="498"/>
      <c r="AA129" s="37"/>
      <c r="AB129" s="38"/>
      <c r="AH129" s="37"/>
      <c r="AI129" s="37"/>
    </row>
    <row r="130" spans="1:39" ht="15" customHeight="1" x14ac:dyDescent="0.25">
      <c r="AA130" s="37"/>
      <c r="AB130" s="38"/>
      <c r="AH130" s="37"/>
      <c r="AI130" s="37"/>
      <c r="AJ130" s="39"/>
      <c r="AK130" s="39"/>
      <c r="AL130" s="39"/>
      <c r="AM130" s="39"/>
    </row>
    <row r="131" spans="1:39" ht="15" customHeight="1" x14ac:dyDescent="0.25">
      <c r="B131" s="37" t="str">
        <f>CONCATENATE(AB131,"",AC131)</f>
        <v>0.1 Servizi istituzionali, generali e di gestione</v>
      </c>
      <c r="AA131" s="37"/>
      <c r="AB131" s="38" t="s">
        <v>64</v>
      </c>
      <c r="AC131" s="37" t="s">
        <v>65</v>
      </c>
      <c r="AH131" s="37"/>
      <c r="AI131" s="37"/>
      <c r="AJ131" s="39"/>
      <c r="AK131" s="39"/>
      <c r="AL131" s="39"/>
      <c r="AM131" s="39"/>
    </row>
    <row r="132" spans="1:39" ht="15" customHeight="1" x14ac:dyDescent="0.25">
      <c r="B132" s="37" t="str">
        <f t="shared" ref="B132:B153" si="0">CONCATENATE(AB132,"",AC132)</f>
        <v>0.2 Giustizia</v>
      </c>
      <c r="AA132" s="37"/>
      <c r="AB132" s="38" t="s">
        <v>66</v>
      </c>
      <c r="AC132" s="37" t="s">
        <v>67</v>
      </c>
      <c r="AH132" s="37"/>
      <c r="AI132" s="37"/>
      <c r="AJ132" s="39"/>
      <c r="AK132" s="39"/>
      <c r="AL132" s="39"/>
      <c r="AM132" s="39"/>
    </row>
    <row r="133" spans="1:39" x14ac:dyDescent="0.25">
      <c r="B133" s="37" t="str">
        <f t="shared" si="0"/>
        <v>0.3 Ordine pubblico e sicurezza</v>
      </c>
      <c r="AA133" s="37"/>
      <c r="AB133" s="38" t="s">
        <v>68</v>
      </c>
      <c r="AC133" s="37" t="s">
        <v>69</v>
      </c>
      <c r="AH133" s="37"/>
      <c r="AI133" s="37"/>
      <c r="AJ133" s="39"/>
      <c r="AK133" s="39"/>
      <c r="AL133" s="39"/>
      <c r="AM133" s="39"/>
    </row>
    <row r="134" spans="1:39" x14ac:dyDescent="0.25">
      <c r="B134" s="37" t="str">
        <f t="shared" si="0"/>
        <v>0.4 Istruzione e diritto allo studio</v>
      </c>
      <c r="AA134" s="37"/>
      <c r="AB134" s="38" t="s">
        <v>70</v>
      </c>
      <c r="AC134" s="37" t="s">
        <v>71</v>
      </c>
      <c r="AH134" s="37"/>
      <c r="AI134" s="37"/>
      <c r="AJ134" s="40"/>
      <c r="AK134" s="40"/>
      <c r="AL134" s="40"/>
      <c r="AM134" s="39"/>
    </row>
    <row r="135" spans="1:39" x14ac:dyDescent="0.25">
      <c r="B135" s="37" t="str">
        <f t="shared" si="0"/>
        <v>0.5 Tutela e valorizzazione dei beni e delle attività culturali</v>
      </c>
      <c r="AA135" s="37"/>
      <c r="AB135" s="38" t="s">
        <v>72</v>
      </c>
      <c r="AC135" s="37" t="s">
        <v>73</v>
      </c>
      <c r="AH135" s="37"/>
      <c r="AI135" s="37"/>
      <c r="AJ135" s="39"/>
      <c r="AK135" s="39"/>
      <c r="AL135" s="39"/>
      <c r="AM135" s="39"/>
    </row>
    <row r="136" spans="1:39" x14ac:dyDescent="0.25">
      <c r="B136" s="37" t="str">
        <f t="shared" si="0"/>
        <v>0.6 Politiche giovanili, sport e tempo libero</v>
      </c>
      <c r="AA136" s="37"/>
      <c r="AB136" s="38" t="s">
        <v>74</v>
      </c>
      <c r="AC136" s="37" t="s">
        <v>75</v>
      </c>
      <c r="AH136" s="37"/>
      <c r="AI136" s="37"/>
      <c r="AJ136" s="40"/>
      <c r="AK136" s="40"/>
      <c r="AL136" s="40"/>
      <c r="AM136" s="39"/>
    </row>
    <row r="137" spans="1:39" x14ac:dyDescent="0.25">
      <c r="B137" s="37" t="str">
        <f t="shared" si="0"/>
        <v>0.7 Turismo</v>
      </c>
      <c r="AA137" s="37"/>
      <c r="AB137" s="38" t="s">
        <v>76</v>
      </c>
      <c r="AC137" s="37" t="s">
        <v>77</v>
      </c>
      <c r="AH137" s="37"/>
      <c r="AI137" s="37"/>
      <c r="AJ137" s="40"/>
      <c r="AK137" s="40"/>
      <c r="AL137" s="40"/>
      <c r="AM137" s="39"/>
    </row>
    <row r="138" spans="1:39" x14ac:dyDescent="0.25">
      <c r="B138" s="37" t="str">
        <f t="shared" si="0"/>
        <v>0.8 Assetto del territorio ed edilizia abitativa</v>
      </c>
      <c r="AA138" s="37"/>
      <c r="AB138" s="38" t="s">
        <v>78</v>
      </c>
      <c r="AC138" s="37" t="s">
        <v>79</v>
      </c>
      <c r="AH138" s="37"/>
      <c r="AI138" s="37"/>
      <c r="AJ138" s="40"/>
      <c r="AK138" s="40"/>
      <c r="AL138" s="40"/>
      <c r="AM138" s="39"/>
    </row>
    <row r="139" spans="1:39" x14ac:dyDescent="0.25">
      <c r="B139" s="37" t="str">
        <f t="shared" si="0"/>
        <v>0.9Sviluppo sostenibile e tutela del territorio e dell'ambiente</v>
      </c>
      <c r="AA139" s="37"/>
      <c r="AB139" s="38" t="s">
        <v>80</v>
      </c>
      <c r="AC139" s="37" t="s">
        <v>81</v>
      </c>
      <c r="AH139" s="37"/>
      <c r="AI139" s="37"/>
      <c r="AJ139" s="40"/>
      <c r="AK139" s="40"/>
      <c r="AL139" s="40"/>
      <c r="AM139" s="39"/>
    </row>
    <row r="140" spans="1:39" x14ac:dyDescent="0.25">
      <c r="B140" s="37" t="str">
        <f t="shared" si="0"/>
        <v>10   Trasporti e diritto alla mobilità</v>
      </c>
      <c r="AA140" s="37"/>
      <c r="AB140" s="38" t="s">
        <v>82</v>
      </c>
      <c r="AC140" s="37" t="s">
        <v>83</v>
      </c>
      <c r="AH140" s="37"/>
      <c r="AI140" s="37"/>
      <c r="AJ140" s="40"/>
      <c r="AK140" s="40"/>
      <c r="AL140" s="40"/>
      <c r="AM140" s="39"/>
    </row>
    <row r="141" spans="1:39" x14ac:dyDescent="0.25">
      <c r="B141" s="37" t="str">
        <f t="shared" si="0"/>
        <v>11    Soccorso civile</v>
      </c>
      <c r="AA141" s="37"/>
      <c r="AB141" s="38" t="s">
        <v>84</v>
      </c>
      <c r="AC141" s="37" t="s">
        <v>85</v>
      </c>
      <c r="AH141" s="37"/>
      <c r="AI141" s="37"/>
      <c r="AJ141" s="40"/>
      <c r="AK141" s="40"/>
      <c r="AL141" s="40"/>
      <c r="AM141" s="39"/>
    </row>
    <row r="142" spans="1:39" x14ac:dyDescent="0.25">
      <c r="B142" s="37" t="str">
        <f t="shared" si="0"/>
        <v>12   Diritti sociali, politiche sociali e famiglia</v>
      </c>
      <c r="AA142" s="37"/>
      <c r="AB142" s="38" t="s">
        <v>86</v>
      </c>
      <c r="AC142" s="37" t="s">
        <v>87</v>
      </c>
      <c r="AH142" s="37"/>
      <c r="AI142" s="37"/>
      <c r="AJ142" s="40"/>
      <c r="AK142" s="40"/>
      <c r="AL142" s="40"/>
      <c r="AM142" s="39"/>
    </row>
    <row r="143" spans="1:39" x14ac:dyDescent="0.25">
      <c r="B143" s="37" t="str">
        <f t="shared" si="0"/>
        <v>13   Tutela della salute</v>
      </c>
      <c r="AA143" s="37"/>
      <c r="AB143" s="38" t="s">
        <v>88</v>
      </c>
      <c r="AC143" s="37" t="s">
        <v>89</v>
      </c>
      <c r="AH143" s="37"/>
      <c r="AI143" s="37"/>
      <c r="AJ143" s="40"/>
      <c r="AK143" s="40"/>
      <c r="AL143" s="40"/>
      <c r="AM143" s="39"/>
    </row>
    <row r="144" spans="1:39" x14ac:dyDescent="0.25">
      <c r="B144" s="37" t="str">
        <f t="shared" si="0"/>
        <v>14   Sviluppo economico e competitività</v>
      </c>
      <c r="AA144" s="37"/>
      <c r="AB144" s="38" t="s">
        <v>90</v>
      </c>
      <c r="AC144" s="37" t="s">
        <v>91</v>
      </c>
      <c r="AH144" s="37"/>
      <c r="AI144" s="37"/>
      <c r="AJ144" s="40"/>
      <c r="AK144" s="40"/>
      <c r="AL144" s="40"/>
      <c r="AM144" s="39"/>
    </row>
    <row r="145" spans="1:39" x14ac:dyDescent="0.25">
      <c r="B145" s="37" t="str">
        <f t="shared" si="0"/>
        <v>15   Politiche per il lavoro e la formazione professionale</v>
      </c>
      <c r="AA145" s="37"/>
      <c r="AB145" s="38" t="s">
        <v>92</v>
      </c>
      <c r="AC145" s="37" t="s">
        <v>93</v>
      </c>
      <c r="AH145" s="37"/>
      <c r="AI145" s="37"/>
      <c r="AJ145" s="40"/>
      <c r="AK145" s="40"/>
      <c r="AL145" s="40"/>
      <c r="AM145" s="39"/>
    </row>
    <row r="146" spans="1:39" x14ac:dyDescent="0.25">
      <c r="B146" s="37" t="str">
        <f t="shared" si="0"/>
        <v>16   Agricoltura, politiche agroalimentari e pesca</v>
      </c>
      <c r="AA146" s="37"/>
      <c r="AB146" s="38" t="s">
        <v>94</v>
      </c>
      <c r="AC146" s="37" t="s">
        <v>95</v>
      </c>
      <c r="AH146" s="37"/>
      <c r="AI146" s="37"/>
      <c r="AJ146" s="40"/>
      <c r="AK146" s="40"/>
      <c r="AL146" s="40"/>
      <c r="AM146" s="39"/>
    </row>
    <row r="147" spans="1:39" x14ac:dyDescent="0.25">
      <c r="B147" s="37" t="str">
        <f t="shared" si="0"/>
        <v>17  Energia e diversificazione delle fonti energetiche</v>
      </c>
      <c r="AA147" s="37"/>
      <c r="AB147" s="38" t="s">
        <v>96</v>
      </c>
      <c r="AC147" s="37" t="s">
        <v>97</v>
      </c>
      <c r="AH147" s="37"/>
      <c r="AI147" s="37"/>
      <c r="AJ147" s="40"/>
      <c r="AK147" s="40"/>
      <c r="AL147" s="40"/>
      <c r="AM147" s="39"/>
    </row>
    <row r="148" spans="1:39" x14ac:dyDescent="0.25">
      <c r="B148" s="37" t="str">
        <f t="shared" si="0"/>
        <v>18   Relazioni con le altre autonomie territoriali e locali</v>
      </c>
      <c r="AA148" s="37"/>
      <c r="AB148" s="38" t="s">
        <v>98</v>
      </c>
      <c r="AC148" s="37" t="s">
        <v>99</v>
      </c>
      <c r="AH148" s="37"/>
      <c r="AI148" s="37"/>
      <c r="AJ148" s="40"/>
      <c r="AK148" s="40"/>
      <c r="AL148" s="40"/>
      <c r="AM148" s="39"/>
    </row>
    <row r="149" spans="1:39" x14ac:dyDescent="0.25">
      <c r="B149" s="37" t="str">
        <f t="shared" si="0"/>
        <v>19  Relazioni internazionali</v>
      </c>
      <c r="AA149" s="37"/>
      <c r="AB149" s="38" t="s">
        <v>100</v>
      </c>
      <c r="AC149" s="37" t="s">
        <v>101</v>
      </c>
      <c r="AH149" s="37"/>
      <c r="AI149" s="37"/>
      <c r="AJ149" s="40"/>
      <c r="AK149" s="40"/>
      <c r="AL149" s="40"/>
      <c r="AM149" s="39"/>
    </row>
    <row r="150" spans="1:39" x14ac:dyDescent="0.25">
      <c r="B150" s="37" t="str">
        <f t="shared" si="0"/>
        <v>20   Fondi e accantonamenti</v>
      </c>
      <c r="AA150" s="37"/>
      <c r="AB150" s="38" t="s">
        <v>102</v>
      </c>
      <c r="AC150" s="37" t="s">
        <v>103</v>
      </c>
      <c r="AH150" s="37"/>
      <c r="AI150" s="37"/>
      <c r="AJ150" s="40"/>
      <c r="AK150" s="40"/>
      <c r="AL150" s="40"/>
      <c r="AM150" s="39"/>
    </row>
    <row r="151" spans="1:39" x14ac:dyDescent="0.25">
      <c r="B151" s="37" t="str">
        <f t="shared" si="0"/>
        <v>50   Debito pubblico</v>
      </c>
      <c r="AA151" s="37"/>
      <c r="AB151" s="38" t="s">
        <v>104</v>
      </c>
      <c r="AC151" s="37" t="s">
        <v>105</v>
      </c>
      <c r="AH151" s="37"/>
      <c r="AI151" s="37"/>
      <c r="AJ151" s="40"/>
      <c r="AK151" s="40"/>
      <c r="AL151" s="40"/>
      <c r="AM151" s="39"/>
    </row>
    <row r="152" spans="1:39" x14ac:dyDescent="0.25">
      <c r="B152" s="37" t="str">
        <f t="shared" si="0"/>
        <v>60   Anticipazioni finanziarie</v>
      </c>
      <c r="AA152" s="37"/>
      <c r="AB152" s="38" t="s">
        <v>106</v>
      </c>
      <c r="AC152" s="37" t="s">
        <v>107</v>
      </c>
      <c r="AH152" s="37"/>
      <c r="AI152" s="37"/>
      <c r="AJ152" s="40"/>
      <c r="AK152" s="40"/>
      <c r="AL152" s="40"/>
      <c r="AM152" s="39"/>
    </row>
    <row r="153" spans="1:39" ht="15" customHeight="1" x14ac:dyDescent="0.25">
      <c r="B153" s="37" t="str">
        <f t="shared" si="0"/>
        <v>99  Servizi per conto terzi</v>
      </c>
      <c r="AA153" s="37"/>
      <c r="AB153" s="38" t="s">
        <v>108</v>
      </c>
      <c r="AC153" s="37" t="s">
        <v>109</v>
      </c>
      <c r="AH153" s="37"/>
      <c r="AI153" s="37"/>
      <c r="AJ153" s="37"/>
      <c r="AK153" s="37"/>
      <c r="AL153" s="37"/>
      <c r="AM153" s="37"/>
    </row>
    <row r="154" spans="1:39" ht="15" customHeight="1" x14ac:dyDescent="0.25">
      <c r="B154" s="498"/>
      <c r="C154" s="498"/>
      <c r="D154" s="498"/>
      <c r="E154" s="498"/>
      <c r="F154" s="498"/>
      <c r="G154" s="498"/>
      <c r="H154" s="498"/>
      <c r="I154" s="498"/>
      <c r="J154" s="498"/>
      <c r="K154" s="498"/>
      <c r="L154" s="498"/>
      <c r="M154" s="498"/>
      <c r="N154" s="498"/>
      <c r="AA154" s="37"/>
      <c r="AB154" s="38"/>
      <c r="AH154" s="37"/>
      <c r="AI154" s="37"/>
      <c r="AJ154" s="41"/>
      <c r="AK154" s="41"/>
      <c r="AL154" s="41"/>
      <c r="AM154" s="41"/>
    </row>
    <row r="155" spans="1:39" s="40" customFormat="1" x14ac:dyDescent="0.25">
      <c r="A155" s="37"/>
      <c r="B155" s="498" t="s">
        <v>110</v>
      </c>
      <c r="C155" s="498"/>
      <c r="D155" s="498"/>
      <c r="E155" s="498"/>
      <c r="F155" s="498"/>
      <c r="G155" s="498"/>
      <c r="H155" s="498"/>
      <c r="I155" s="498"/>
      <c r="J155" s="498"/>
      <c r="K155" s="498"/>
      <c r="L155" s="498"/>
      <c r="M155" s="498"/>
      <c r="N155" s="498"/>
      <c r="O155" s="37"/>
      <c r="P155" s="37"/>
      <c r="Q155" s="37"/>
      <c r="R155" s="37"/>
      <c r="S155" s="37"/>
      <c r="T155" s="37"/>
      <c r="U155" s="37"/>
      <c r="V155" s="37"/>
      <c r="W155" s="37"/>
      <c r="X155" s="37"/>
      <c r="Y155" s="37"/>
      <c r="Z155" s="37"/>
      <c r="AA155" s="37"/>
      <c r="AB155" s="38"/>
      <c r="AC155" s="37"/>
      <c r="AD155" s="37"/>
      <c r="AE155" s="37"/>
      <c r="AF155" s="37"/>
      <c r="AG155" s="37"/>
      <c r="AH155" s="37"/>
      <c r="AI155" s="37"/>
    </row>
    <row r="156" spans="1:39" s="40" customFormat="1" x14ac:dyDescent="0.25">
      <c r="A156" s="37"/>
      <c r="B156" s="37" t="str">
        <f t="shared" ref="B156:B218" si="1">CONCATENATE(AB156,"",AC156)</f>
        <v>0.1   Organi istituzionali</v>
      </c>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8" t="s">
        <v>111</v>
      </c>
      <c r="AC156" s="37" t="s">
        <v>112</v>
      </c>
      <c r="AD156" s="37"/>
      <c r="AE156" s="37"/>
      <c r="AF156" s="37"/>
      <c r="AG156" s="37"/>
      <c r="AH156" s="37"/>
      <c r="AI156" s="37"/>
    </row>
    <row r="157" spans="1:39" s="40" customFormat="1" x14ac:dyDescent="0.25">
      <c r="A157" s="37"/>
      <c r="B157" s="37" t="str">
        <f t="shared" si="1"/>
        <v>0.2   Segreteria generale</v>
      </c>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8" t="s">
        <v>113</v>
      </c>
      <c r="AC157" s="37" t="s">
        <v>114</v>
      </c>
      <c r="AD157" s="37"/>
      <c r="AE157" s="37"/>
      <c r="AF157" s="37"/>
      <c r="AG157" s="37"/>
      <c r="AH157" s="37"/>
      <c r="AI157" s="37"/>
    </row>
    <row r="158" spans="1:39" s="40" customFormat="1" x14ac:dyDescent="0.25">
      <c r="A158" s="37"/>
      <c r="B158" s="37" t="str">
        <f t="shared" si="1"/>
        <v>0.3 Gestione economica, finanziaria, programmazione e provveditorato</v>
      </c>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8" t="s">
        <v>68</v>
      </c>
      <c r="AC158" s="37" t="s">
        <v>115</v>
      </c>
      <c r="AD158" s="37"/>
      <c r="AE158" s="37"/>
      <c r="AF158" s="37"/>
      <c r="AG158" s="37"/>
      <c r="AH158" s="37"/>
      <c r="AI158" s="37"/>
    </row>
    <row r="159" spans="1:39" s="40" customFormat="1" x14ac:dyDescent="0.25">
      <c r="A159" s="37"/>
      <c r="B159" s="37" t="str">
        <f t="shared" si="1"/>
        <v>0.4 Gestione delle entrate tributarie e servizi fiscal</v>
      </c>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8" t="s">
        <v>70</v>
      </c>
      <c r="AC159" s="37" t="s">
        <v>116</v>
      </c>
      <c r="AD159" s="37"/>
      <c r="AE159" s="37"/>
      <c r="AF159" s="37"/>
      <c r="AG159" s="37"/>
      <c r="AH159" s="37"/>
      <c r="AI159" s="37"/>
    </row>
    <row r="160" spans="1:39" s="40" customFormat="1" x14ac:dyDescent="0.25">
      <c r="A160" s="37"/>
      <c r="B160" s="37" t="str">
        <f t="shared" si="1"/>
        <v>0.5 Gestione dei beni demaniali e patrimo</v>
      </c>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8" t="s">
        <v>72</v>
      </c>
      <c r="AC160" s="37" t="s">
        <v>117</v>
      </c>
      <c r="AD160" s="37"/>
      <c r="AE160" s="37"/>
      <c r="AF160" s="37"/>
      <c r="AG160" s="37"/>
      <c r="AH160" s="37"/>
      <c r="AI160" s="37"/>
    </row>
    <row r="161" spans="1:35" s="40" customFormat="1" x14ac:dyDescent="0.25">
      <c r="A161" s="37"/>
      <c r="B161" s="37" t="str">
        <f t="shared" si="1"/>
        <v>0.6 Ufficio tecnico</v>
      </c>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8" t="s">
        <v>74</v>
      </c>
      <c r="AC161" s="37" t="s">
        <v>118</v>
      </c>
      <c r="AD161" s="37"/>
      <c r="AE161" s="37"/>
      <c r="AF161" s="37"/>
      <c r="AG161" s="37"/>
      <c r="AH161" s="37"/>
      <c r="AI161" s="37"/>
    </row>
    <row r="162" spans="1:35" s="40" customFormat="1" x14ac:dyDescent="0.25">
      <c r="A162" s="37"/>
      <c r="B162" s="37" t="str">
        <f t="shared" si="1"/>
        <v>0.7  Elezioni e consultazioni popolari - Anagrafe e stato civile</v>
      </c>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8" t="s">
        <v>119</v>
      </c>
      <c r="AC162" s="37" t="s">
        <v>120</v>
      </c>
      <c r="AD162" s="37"/>
      <c r="AE162" s="37"/>
      <c r="AF162" s="37"/>
      <c r="AG162" s="37"/>
      <c r="AH162" s="37"/>
      <c r="AI162" s="37"/>
    </row>
    <row r="163" spans="1:35" s="40" customFormat="1" x14ac:dyDescent="0.25">
      <c r="A163" s="37"/>
      <c r="B163" s="37" t="str">
        <f t="shared" si="1"/>
        <v>0.8 Statistica e sistemi informativi</v>
      </c>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8" t="s">
        <v>78</v>
      </c>
      <c r="AC163" s="37" t="s">
        <v>121</v>
      </c>
      <c r="AD163" s="37"/>
      <c r="AE163" s="37"/>
      <c r="AF163" s="37"/>
      <c r="AG163" s="37"/>
      <c r="AH163" s="37"/>
      <c r="AI163" s="37"/>
    </row>
    <row r="164" spans="1:35" s="40" customFormat="1" x14ac:dyDescent="0.25">
      <c r="A164" s="37"/>
      <c r="B164" s="37" t="str">
        <f t="shared" si="1"/>
        <v>0.9 Assistenza tecnico-amministrativa agli enti locali</v>
      </c>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8" t="s">
        <v>122</v>
      </c>
      <c r="AC164" s="37" t="s">
        <v>123</v>
      </c>
      <c r="AD164" s="37"/>
      <c r="AE164" s="37"/>
      <c r="AF164" s="37"/>
      <c r="AG164" s="37"/>
      <c r="AH164" s="37"/>
      <c r="AI164" s="37"/>
    </row>
    <row r="165" spans="1:35" s="40" customFormat="1" x14ac:dyDescent="0.25">
      <c r="A165" s="37"/>
      <c r="B165" s="37" t="str">
        <f t="shared" si="1"/>
        <v>10 Risorse umane</v>
      </c>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8" t="s">
        <v>124</v>
      </c>
      <c r="AC165" s="37" t="s">
        <v>125</v>
      </c>
      <c r="AD165" s="37"/>
      <c r="AE165" s="37"/>
      <c r="AF165" s="37"/>
      <c r="AG165" s="37"/>
      <c r="AH165" s="37"/>
      <c r="AI165" s="37"/>
    </row>
    <row r="166" spans="1:35" s="40" customFormat="1" x14ac:dyDescent="0.25">
      <c r="A166" s="37"/>
      <c r="B166" s="37" t="str">
        <f t="shared" si="1"/>
        <v>11 Altri servizi generali</v>
      </c>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8" t="s">
        <v>126</v>
      </c>
      <c r="AC166" s="37" t="s">
        <v>127</v>
      </c>
      <c r="AD166" s="37"/>
      <c r="AE166" s="37"/>
      <c r="AF166" s="37"/>
      <c r="AG166" s="37"/>
      <c r="AH166" s="37"/>
      <c r="AI166" s="37"/>
    </row>
    <row r="167" spans="1:35" s="40" customFormat="1" x14ac:dyDescent="0.25">
      <c r="A167" s="37"/>
      <c r="B167" s="37" t="str">
        <f t="shared" si="1"/>
        <v>0.1  Uffici giudiziari</v>
      </c>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8" t="s">
        <v>128</v>
      </c>
      <c r="AC167" s="37" t="s">
        <v>129</v>
      </c>
      <c r="AD167" s="37"/>
      <c r="AE167" s="37"/>
      <c r="AF167" s="37"/>
      <c r="AG167" s="37"/>
      <c r="AH167" s="37"/>
      <c r="AI167" s="37"/>
    </row>
    <row r="168" spans="1:35" s="40" customFormat="1" x14ac:dyDescent="0.25">
      <c r="A168" s="37"/>
      <c r="B168" s="37" t="str">
        <f t="shared" si="1"/>
        <v>0.2 Casa circondariale e altri servizi</v>
      </c>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8" t="s">
        <v>66</v>
      </c>
      <c r="AC168" s="37" t="s">
        <v>130</v>
      </c>
      <c r="AD168" s="37"/>
      <c r="AE168" s="37"/>
      <c r="AF168" s="37"/>
      <c r="AG168" s="37"/>
      <c r="AH168" s="37"/>
      <c r="AI168" s="37"/>
    </row>
    <row r="169" spans="1:35" s="40" customFormat="1" x14ac:dyDescent="0.25">
      <c r="A169" s="37"/>
      <c r="B169" s="37" t="str">
        <f t="shared" si="1"/>
        <v>0.1 Polizia locale e amministrativa</v>
      </c>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8" t="s">
        <v>64</v>
      </c>
      <c r="AC169" s="37" t="s">
        <v>131</v>
      </c>
      <c r="AD169" s="37"/>
      <c r="AE169" s="37"/>
      <c r="AF169" s="37"/>
      <c r="AG169" s="37"/>
      <c r="AH169" s="37"/>
      <c r="AI169" s="37"/>
    </row>
    <row r="170" spans="1:35" s="40" customFormat="1" x14ac:dyDescent="0.25">
      <c r="A170" s="37"/>
      <c r="B170" s="37" t="str">
        <f t="shared" si="1"/>
        <v>0.2 Sistema integrato di sicurezza urbana</v>
      </c>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8" t="s">
        <v>66</v>
      </c>
      <c r="AC170" s="37" t="s">
        <v>132</v>
      </c>
      <c r="AD170" s="37"/>
      <c r="AE170" s="37"/>
      <c r="AF170" s="37"/>
      <c r="AG170" s="37"/>
      <c r="AH170" s="37"/>
      <c r="AI170" s="37"/>
    </row>
    <row r="171" spans="1:35" s="40" customFormat="1" x14ac:dyDescent="0.25">
      <c r="A171" s="37"/>
      <c r="B171" s="37" t="str">
        <f t="shared" si="1"/>
        <v>0.1 Istruzione prescolastica</v>
      </c>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8" t="s">
        <v>64</v>
      </c>
      <c r="AC171" s="37" t="s">
        <v>133</v>
      </c>
      <c r="AD171" s="37"/>
      <c r="AE171" s="37"/>
      <c r="AF171" s="37"/>
      <c r="AG171" s="37"/>
      <c r="AH171" s="37"/>
      <c r="AI171" s="37"/>
    </row>
    <row r="172" spans="1:35" s="40" customFormat="1" x14ac:dyDescent="0.25">
      <c r="A172" s="37"/>
      <c r="B172" s="37" t="str">
        <f t="shared" si="1"/>
        <v>0.2 Altri ordini di istruzione non universitaria</v>
      </c>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8" t="s">
        <v>66</v>
      </c>
      <c r="AC172" s="37" t="s">
        <v>134</v>
      </c>
      <c r="AD172" s="37"/>
      <c r="AE172" s="37"/>
      <c r="AF172" s="37"/>
      <c r="AG172" s="37"/>
      <c r="AH172" s="37"/>
      <c r="AI172" s="37"/>
    </row>
    <row r="173" spans="1:35" s="40" customFormat="1" x14ac:dyDescent="0.25">
      <c r="A173" s="37"/>
      <c r="B173" s="37" t="str">
        <f t="shared" si="1"/>
        <v>0.4 Istruzione universitaria</v>
      </c>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8" t="s">
        <v>70</v>
      </c>
      <c r="AC173" s="37" t="s">
        <v>135</v>
      </c>
      <c r="AD173" s="37"/>
      <c r="AE173" s="37"/>
      <c r="AF173" s="37"/>
      <c r="AG173" s="37"/>
      <c r="AH173" s="37"/>
      <c r="AI173" s="37"/>
    </row>
    <row r="174" spans="1:35" s="40" customFormat="1" x14ac:dyDescent="0.25">
      <c r="A174" s="37"/>
      <c r="B174" s="37" t="str">
        <f t="shared" si="1"/>
        <v>0.5 Istruzione tecnica superiore</v>
      </c>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8" t="s">
        <v>72</v>
      </c>
      <c r="AC174" s="37" t="s">
        <v>136</v>
      </c>
      <c r="AD174" s="37"/>
      <c r="AE174" s="37"/>
      <c r="AF174" s="37"/>
      <c r="AG174" s="37"/>
      <c r="AH174" s="37"/>
      <c r="AI174" s="37"/>
    </row>
    <row r="175" spans="1:35" s="40" customFormat="1" x14ac:dyDescent="0.25">
      <c r="A175" s="37"/>
      <c r="B175" s="37" t="str">
        <f t="shared" si="1"/>
        <v>0.6 Servizi ausiliari all’istruzione</v>
      </c>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8" t="s">
        <v>74</v>
      </c>
      <c r="AC175" s="37" t="s">
        <v>137</v>
      </c>
      <c r="AD175" s="37"/>
      <c r="AE175" s="37"/>
      <c r="AF175" s="37"/>
      <c r="AG175" s="37"/>
      <c r="AH175" s="37"/>
      <c r="AI175" s="37"/>
    </row>
    <row r="176" spans="1:35" s="40" customFormat="1" x14ac:dyDescent="0.25">
      <c r="A176" s="37"/>
      <c r="B176" s="37" t="str">
        <f t="shared" si="1"/>
        <v>0.7  Diritto allo studio</v>
      </c>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8" t="s">
        <v>119</v>
      </c>
      <c r="AC176" s="37" t="s">
        <v>138</v>
      </c>
      <c r="AD176" s="37"/>
      <c r="AE176" s="37"/>
      <c r="AF176" s="37"/>
      <c r="AG176" s="37"/>
      <c r="AH176" s="37"/>
      <c r="AI176" s="37"/>
    </row>
    <row r="177" spans="1:35" s="40" customFormat="1" x14ac:dyDescent="0.25">
      <c r="A177" s="37"/>
      <c r="B177" s="37" t="str">
        <f t="shared" si="1"/>
        <v>0.1 Valorizzazione dei beni di interesse storico</v>
      </c>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8" t="s">
        <v>64</v>
      </c>
      <c r="AC177" s="37" t="s">
        <v>139</v>
      </c>
      <c r="AD177" s="37"/>
      <c r="AE177" s="37"/>
      <c r="AF177" s="37"/>
      <c r="AG177" s="37"/>
      <c r="AH177" s="37"/>
      <c r="AI177" s="37"/>
    </row>
    <row r="178" spans="1:35" s="40" customFormat="1" x14ac:dyDescent="0.25">
      <c r="A178" s="37"/>
      <c r="B178" s="37" t="str">
        <f t="shared" si="1"/>
        <v>0.2 Attività culturali e interventi diversi nel settore culturale</v>
      </c>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8" t="s">
        <v>66</v>
      </c>
      <c r="AC178" s="37" t="s">
        <v>140</v>
      </c>
      <c r="AD178" s="37"/>
      <c r="AE178" s="37"/>
      <c r="AF178" s="37"/>
      <c r="AG178" s="37"/>
      <c r="AH178" s="37"/>
      <c r="AI178" s="37"/>
    </row>
    <row r="179" spans="1:35" s="40" customFormat="1" x14ac:dyDescent="0.25">
      <c r="A179" s="37"/>
      <c r="B179" s="37" t="str">
        <f t="shared" si="1"/>
        <v>0.1 Sport e tempo libero</v>
      </c>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8" t="s">
        <v>64</v>
      </c>
      <c r="AC179" s="37" t="s">
        <v>141</v>
      </c>
      <c r="AD179" s="37"/>
      <c r="AE179" s="37"/>
      <c r="AF179" s="37"/>
      <c r="AG179" s="37"/>
      <c r="AH179" s="37"/>
      <c r="AI179" s="37"/>
    </row>
    <row r="180" spans="1:35" s="40" customFormat="1" x14ac:dyDescent="0.25">
      <c r="A180" s="37"/>
      <c r="B180" s="37" t="str">
        <f t="shared" si="1"/>
        <v>0.2 Giovani</v>
      </c>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8" t="s">
        <v>66</v>
      </c>
      <c r="AC180" s="37" t="s">
        <v>142</v>
      </c>
      <c r="AD180" s="37"/>
      <c r="AE180" s="37"/>
      <c r="AF180" s="37"/>
      <c r="AG180" s="37"/>
      <c r="AH180" s="37"/>
      <c r="AI180" s="37"/>
    </row>
    <row r="181" spans="1:35" s="40" customFormat="1" x14ac:dyDescent="0.25">
      <c r="A181" s="37"/>
      <c r="B181" s="37" t="str">
        <f t="shared" si="1"/>
        <v>0.1 Sviluppo e valorizzazione del turismo</v>
      </c>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8" t="s">
        <v>64</v>
      </c>
      <c r="AC181" s="37" t="s">
        <v>143</v>
      </c>
      <c r="AD181" s="37"/>
      <c r="AE181" s="37"/>
      <c r="AF181" s="37"/>
      <c r="AG181" s="37"/>
      <c r="AH181" s="37"/>
      <c r="AI181" s="37"/>
    </row>
    <row r="182" spans="1:35" s="40" customFormat="1" x14ac:dyDescent="0.25">
      <c r="A182" s="37"/>
      <c r="B182" s="37" t="str">
        <f t="shared" si="1"/>
        <v>0.1  Urbanistica e assetto del territorio</v>
      </c>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8" t="s">
        <v>128</v>
      </c>
      <c r="AC182" s="37" t="s">
        <v>144</v>
      </c>
      <c r="AD182" s="37"/>
      <c r="AE182" s="37"/>
      <c r="AF182" s="37"/>
      <c r="AG182" s="37"/>
      <c r="AH182" s="37"/>
      <c r="AI182" s="37"/>
    </row>
    <row r="183" spans="1:35" s="40" customFormat="1" x14ac:dyDescent="0.25">
      <c r="A183" s="37"/>
      <c r="B183" s="37" t="str">
        <f t="shared" si="1"/>
        <v>0.2 Edilizia residenziale pubblica e locale e piani di edilizia economico-popolare</v>
      </c>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8" t="s">
        <v>66</v>
      </c>
      <c r="AC183" s="37" t="s">
        <v>145</v>
      </c>
      <c r="AD183" s="37"/>
      <c r="AE183" s="37"/>
      <c r="AF183" s="37"/>
      <c r="AG183" s="37"/>
      <c r="AH183" s="37"/>
      <c r="AI183" s="37"/>
    </row>
    <row r="184" spans="1:35" s="40" customFormat="1" x14ac:dyDescent="0.25">
      <c r="A184" s="37"/>
      <c r="B184" s="37" t="str">
        <f t="shared" si="1"/>
        <v>0.1 Difesa del suolo</v>
      </c>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8" t="s">
        <v>64</v>
      </c>
      <c r="AC184" s="37" t="s">
        <v>146</v>
      </c>
      <c r="AD184" s="37"/>
      <c r="AE184" s="37"/>
      <c r="AF184" s="37"/>
      <c r="AG184" s="37"/>
      <c r="AH184" s="37"/>
      <c r="AI184" s="37"/>
    </row>
    <row r="185" spans="1:35" s="40" customFormat="1" x14ac:dyDescent="0.25">
      <c r="A185" s="37"/>
      <c r="B185" s="37" t="str">
        <f t="shared" si="1"/>
        <v>0.2 Tutela, valorizzazione e recupero ambientale</v>
      </c>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8" t="s">
        <v>66</v>
      </c>
      <c r="AC185" s="37" t="s">
        <v>147</v>
      </c>
      <c r="AD185" s="37"/>
      <c r="AE185" s="37"/>
      <c r="AF185" s="37"/>
      <c r="AG185" s="37"/>
      <c r="AH185" s="37"/>
      <c r="AI185" s="37"/>
    </row>
    <row r="186" spans="1:35" s="40" customFormat="1" x14ac:dyDescent="0.25">
      <c r="A186" s="37"/>
      <c r="B186" s="37" t="str">
        <f t="shared" si="1"/>
        <v>0.3 Rifiuti</v>
      </c>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8" t="s">
        <v>68</v>
      </c>
      <c r="AC186" s="37" t="s">
        <v>148</v>
      </c>
      <c r="AD186" s="37"/>
      <c r="AE186" s="37"/>
      <c r="AF186" s="37"/>
      <c r="AG186" s="37"/>
      <c r="AH186" s="37"/>
      <c r="AI186" s="37"/>
    </row>
    <row r="187" spans="1:35" s="40" customFormat="1" x14ac:dyDescent="0.25">
      <c r="A187" s="37"/>
      <c r="B187" s="37" t="str">
        <f t="shared" si="1"/>
        <v>0.4 Servizio idrico integrato</v>
      </c>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8" t="s">
        <v>70</v>
      </c>
      <c r="AC187" s="37" t="s">
        <v>149</v>
      </c>
      <c r="AD187" s="37"/>
      <c r="AE187" s="37"/>
      <c r="AF187" s="37"/>
      <c r="AG187" s="37"/>
      <c r="AH187" s="37"/>
      <c r="AI187" s="37"/>
    </row>
    <row r="188" spans="1:35" s="40" customFormat="1" x14ac:dyDescent="0.25">
      <c r="A188" s="37"/>
      <c r="B188" s="37" t="str">
        <f t="shared" si="1"/>
        <v>0.5 Aree protette, parchi naturali, protezione naturalistica e forestazione</v>
      </c>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8" t="s">
        <v>72</v>
      </c>
      <c r="AC188" s="37" t="s">
        <v>150</v>
      </c>
      <c r="AD188" s="37"/>
      <c r="AE188" s="37"/>
      <c r="AF188" s="37"/>
      <c r="AG188" s="37"/>
      <c r="AH188" s="37"/>
      <c r="AI188" s="37"/>
    </row>
    <row r="189" spans="1:35" s="40" customFormat="1" x14ac:dyDescent="0.25">
      <c r="A189" s="37"/>
      <c r="B189" s="37" t="str">
        <f t="shared" si="1"/>
        <v>0.6 Tutela e valorizzazione delle risorse idriche</v>
      </c>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8" t="s">
        <v>74</v>
      </c>
      <c r="AC189" s="37" t="s">
        <v>151</v>
      </c>
      <c r="AD189" s="37"/>
      <c r="AE189" s="37"/>
      <c r="AF189" s="37"/>
      <c r="AG189" s="37"/>
      <c r="AH189" s="37"/>
      <c r="AI189" s="37"/>
    </row>
    <row r="190" spans="1:35" s="40" customFormat="1" x14ac:dyDescent="0.25">
      <c r="A190" s="37"/>
      <c r="B190" s="37" t="str">
        <f t="shared" si="1"/>
        <v>0.7 Sviluppo sostenibile territorio montano piccoli Comuni</v>
      </c>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8" t="s">
        <v>76</v>
      </c>
      <c r="AC190" s="37" t="s">
        <v>152</v>
      </c>
      <c r="AD190" s="37"/>
      <c r="AE190" s="37"/>
      <c r="AF190" s="37"/>
      <c r="AG190" s="37"/>
      <c r="AH190" s="37"/>
      <c r="AI190" s="37"/>
    </row>
    <row r="191" spans="1:35" s="40" customFormat="1" x14ac:dyDescent="0.25">
      <c r="A191" s="37"/>
      <c r="B191" s="37" t="str">
        <f t="shared" si="1"/>
        <v>0.8 Qualità dell'aria e riduzione dell'inquinamento</v>
      </c>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8" t="s">
        <v>78</v>
      </c>
      <c r="AC191" s="37" t="s">
        <v>153</v>
      </c>
      <c r="AD191" s="37"/>
      <c r="AE191" s="37"/>
      <c r="AF191" s="37"/>
      <c r="AG191" s="37"/>
      <c r="AH191" s="37"/>
      <c r="AI191" s="37"/>
    </row>
    <row r="192" spans="1:35" s="40" customFormat="1" x14ac:dyDescent="0.25">
      <c r="A192" s="37"/>
      <c r="B192" s="37" t="str">
        <f t="shared" si="1"/>
        <v>0.1 Trasporto ferroviario</v>
      </c>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8" t="s">
        <v>64</v>
      </c>
      <c r="AC192" s="37" t="s">
        <v>154</v>
      </c>
      <c r="AD192" s="37"/>
      <c r="AE192" s="37"/>
      <c r="AF192" s="37"/>
      <c r="AG192" s="37"/>
      <c r="AH192" s="37"/>
      <c r="AI192" s="37"/>
    </row>
    <row r="193" spans="1:35" s="40" customFormat="1" x14ac:dyDescent="0.25">
      <c r="A193" s="37"/>
      <c r="B193" s="37" t="str">
        <f t="shared" si="1"/>
        <v>0.2 Trasporto pubblico locale</v>
      </c>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8" t="s">
        <v>66</v>
      </c>
      <c r="AC193" s="37" t="s">
        <v>155</v>
      </c>
      <c r="AD193" s="37"/>
      <c r="AE193" s="37"/>
      <c r="AF193" s="37"/>
      <c r="AG193" s="37"/>
      <c r="AH193" s="37"/>
      <c r="AI193" s="37"/>
    </row>
    <row r="194" spans="1:35" s="40" customFormat="1" x14ac:dyDescent="0.25">
      <c r="A194" s="37"/>
      <c r="B194" s="37" t="str">
        <f t="shared" si="1"/>
        <v>0.3 Trasporto per vie d'acqua</v>
      </c>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8" t="s">
        <v>68</v>
      </c>
      <c r="AC194" s="37" t="s">
        <v>156</v>
      </c>
      <c r="AD194" s="37"/>
      <c r="AE194" s="37"/>
      <c r="AF194" s="37"/>
      <c r="AG194" s="37"/>
      <c r="AH194" s="37"/>
      <c r="AI194" s="37"/>
    </row>
    <row r="195" spans="1:35" s="40" customFormat="1" x14ac:dyDescent="0.25">
      <c r="A195" s="37"/>
      <c r="B195" s="37" t="str">
        <f t="shared" si="1"/>
        <v>0.4 Altre modalità di trasporto</v>
      </c>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8" t="s">
        <v>70</v>
      </c>
      <c r="AC195" s="37" t="s">
        <v>157</v>
      </c>
      <c r="AD195" s="37"/>
      <c r="AE195" s="37"/>
      <c r="AF195" s="37"/>
      <c r="AG195" s="37"/>
      <c r="AH195" s="37"/>
      <c r="AI195" s="37"/>
    </row>
    <row r="196" spans="1:35" s="40" customFormat="1" x14ac:dyDescent="0.25">
      <c r="A196" s="37"/>
      <c r="B196" s="37" t="str">
        <f t="shared" si="1"/>
        <v>0.5  Viabilità e infrastrutture stradali</v>
      </c>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8" t="s">
        <v>158</v>
      </c>
      <c r="AC196" s="37" t="s">
        <v>159</v>
      </c>
      <c r="AD196" s="37"/>
      <c r="AE196" s="37"/>
      <c r="AF196" s="37"/>
      <c r="AG196" s="37"/>
      <c r="AH196" s="37"/>
      <c r="AI196" s="37"/>
    </row>
    <row r="197" spans="1:35" s="40" customFormat="1" x14ac:dyDescent="0.25">
      <c r="A197" s="37"/>
      <c r="B197" s="37" t="str">
        <f t="shared" si="1"/>
        <v>0.1  Sistema di protezione civile</v>
      </c>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8" t="s">
        <v>128</v>
      </c>
      <c r="AC197" s="37" t="s">
        <v>160</v>
      </c>
      <c r="AD197" s="37"/>
      <c r="AE197" s="37"/>
      <c r="AF197" s="37"/>
      <c r="AG197" s="37"/>
      <c r="AH197" s="37"/>
      <c r="AI197" s="37"/>
    </row>
    <row r="198" spans="1:35" s="40" customFormat="1" x14ac:dyDescent="0.25">
      <c r="A198" s="37"/>
      <c r="B198" s="37" t="str">
        <f t="shared" si="1"/>
        <v>0.2   Interventi a seguito di calamità naturali</v>
      </c>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8" t="s">
        <v>113</v>
      </c>
      <c r="AC198" s="37" t="s">
        <v>161</v>
      </c>
      <c r="AD198" s="37"/>
      <c r="AE198" s="37"/>
      <c r="AF198" s="37"/>
      <c r="AG198" s="37"/>
      <c r="AH198" s="37"/>
      <c r="AI198" s="37"/>
    </row>
    <row r="199" spans="1:35" s="40" customFormat="1" x14ac:dyDescent="0.25">
      <c r="A199" s="37"/>
      <c r="B199" s="37" t="str">
        <f t="shared" si="1"/>
        <v>0.1   Interventi per l'infanzia e i minori e per asili nido</v>
      </c>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8" t="s">
        <v>111</v>
      </c>
      <c r="AC199" s="37" t="s">
        <v>162</v>
      </c>
      <c r="AD199" s="37"/>
      <c r="AE199" s="37"/>
      <c r="AF199" s="37"/>
      <c r="AG199" s="37"/>
      <c r="AH199" s="37"/>
      <c r="AI199" s="37"/>
    </row>
    <row r="200" spans="1:35" s="40" customFormat="1" x14ac:dyDescent="0.25">
      <c r="A200" s="37"/>
      <c r="B200" s="37" t="str">
        <f t="shared" si="1"/>
        <v>0.2  Interventi per la disabilità</v>
      </c>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8" t="s">
        <v>163</v>
      </c>
      <c r="AC200" s="37" t="s">
        <v>164</v>
      </c>
      <c r="AD200" s="37"/>
      <c r="AE200" s="37"/>
      <c r="AF200" s="37"/>
      <c r="AG200" s="37"/>
      <c r="AH200" s="37"/>
      <c r="AI200" s="37"/>
    </row>
    <row r="201" spans="1:35" s="40" customFormat="1" x14ac:dyDescent="0.25">
      <c r="A201" s="37"/>
      <c r="B201" s="37" t="str">
        <f t="shared" si="1"/>
        <v>0.3  Interventi per gli anziani</v>
      </c>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8" t="s">
        <v>165</v>
      </c>
      <c r="AC201" s="37" t="s">
        <v>166</v>
      </c>
      <c r="AD201" s="37"/>
      <c r="AE201" s="37"/>
      <c r="AF201" s="37"/>
      <c r="AG201" s="37"/>
      <c r="AH201" s="37"/>
      <c r="AI201" s="37"/>
    </row>
    <row r="202" spans="1:35" s="40" customFormat="1" x14ac:dyDescent="0.25">
      <c r="A202" s="37"/>
      <c r="B202" s="37" t="str">
        <f t="shared" si="1"/>
        <v>0.4  Interventi per soggetti a rischio di esclusione sociale</v>
      </c>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8" t="s">
        <v>167</v>
      </c>
      <c r="AC202" s="37" t="s">
        <v>168</v>
      </c>
      <c r="AD202" s="37"/>
      <c r="AE202" s="37"/>
      <c r="AF202" s="37"/>
      <c r="AG202" s="37"/>
      <c r="AH202" s="37"/>
      <c r="AI202" s="37"/>
    </row>
    <row r="203" spans="1:35" s="40" customFormat="1" x14ac:dyDescent="0.25">
      <c r="A203" s="37"/>
      <c r="B203" s="37" t="str">
        <f t="shared" si="1"/>
        <v>0.5 Interventi per le famiglie</v>
      </c>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8" t="s">
        <v>72</v>
      </c>
      <c r="AC203" s="37" t="s">
        <v>169</v>
      </c>
      <c r="AD203" s="37"/>
      <c r="AE203" s="37"/>
      <c r="AF203" s="37"/>
      <c r="AG203" s="37"/>
      <c r="AH203" s="37"/>
      <c r="AI203" s="37"/>
    </row>
    <row r="204" spans="1:35" s="40" customFormat="1" x14ac:dyDescent="0.25">
      <c r="A204" s="37"/>
      <c r="B204" s="37" t="str">
        <f t="shared" si="1"/>
        <v>0.6 Interventi per il diritto alla casa</v>
      </c>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8" t="s">
        <v>74</v>
      </c>
      <c r="AC204" s="37" t="s">
        <v>170</v>
      </c>
      <c r="AD204" s="37"/>
      <c r="AE204" s="37"/>
      <c r="AF204" s="37"/>
      <c r="AG204" s="37"/>
      <c r="AH204" s="37"/>
      <c r="AI204" s="37"/>
    </row>
    <row r="205" spans="1:35" s="40" customFormat="1" x14ac:dyDescent="0.25">
      <c r="A205" s="37"/>
      <c r="B205" s="37" t="str">
        <f t="shared" si="1"/>
        <v>0.7 Programmazione e governo della rete dei servizi sociosanitari e sociali</v>
      </c>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8" t="s">
        <v>76</v>
      </c>
      <c r="AC205" s="37" t="s">
        <v>171</v>
      </c>
      <c r="AD205" s="37"/>
      <c r="AE205" s="37"/>
      <c r="AF205" s="37"/>
      <c r="AG205" s="37"/>
      <c r="AH205" s="37"/>
      <c r="AI205" s="37"/>
    </row>
    <row r="206" spans="1:35" s="40" customFormat="1" x14ac:dyDescent="0.25">
      <c r="A206" s="37"/>
      <c r="B206" s="37" t="str">
        <f t="shared" si="1"/>
        <v>0.8 Cooperazione e associazionismo</v>
      </c>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8" t="s">
        <v>78</v>
      </c>
      <c r="AC206" s="37" t="s">
        <v>172</v>
      </c>
      <c r="AD206" s="37"/>
      <c r="AE206" s="37"/>
      <c r="AF206" s="37"/>
      <c r="AG206" s="37"/>
      <c r="AH206" s="37"/>
      <c r="AI206" s="37"/>
    </row>
    <row r="207" spans="1:35" s="40" customFormat="1" x14ac:dyDescent="0.25">
      <c r="A207" s="37"/>
      <c r="B207" s="37" t="str">
        <f t="shared" si="1"/>
        <v>0.9 Servizio necroscopico e cimiteriale</v>
      </c>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8" t="s">
        <v>122</v>
      </c>
      <c r="AC207" s="37" t="s">
        <v>173</v>
      </c>
      <c r="AD207" s="37"/>
      <c r="AE207" s="37"/>
      <c r="AF207" s="37"/>
      <c r="AG207" s="37"/>
      <c r="AH207" s="37"/>
      <c r="AI207" s="37"/>
    </row>
    <row r="208" spans="1:35" s="40" customFormat="1" x14ac:dyDescent="0.25">
      <c r="A208" s="37"/>
      <c r="B208" s="37" t="str">
        <f t="shared" si="1"/>
        <v>0.1 Industria, PMI e Artigianato</v>
      </c>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8" t="s">
        <v>64</v>
      </c>
      <c r="AC208" s="37" t="s">
        <v>174</v>
      </c>
      <c r="AD208" s="37"/>
      <c r="AE208" s="37"/>
      <c r="AF208" s="37"/>
      <c r="AG208" s="37"/>
      <c r="AH208" s="37"/>
      <c r="AI208" s="37"/>
    </row>
    <row r="209" spans="1:35" s="40" customFormat="1" x14ac:dyDescent="0.25">
      <c r="A209" s="37"/>
      <c r="B209" s="37" t="str">
        <f t="shared" si="1"/>
        <v>0.2 Commercio - reti distributive - tutela dei consumatori</v>
      </c>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8" t="s">
        <v>66</v>
      </c>
      <c r="AC209" s="37" t="s">
        <v>175</v>
      </c>
      <c r="AD209" s="37"/>
      <c r="AE209" s="37"/>
      <c r="AF209" s="37"/>
      <c r="AG209" s="37"/>
      <c r="AH209" s="37"/>
      <c r="AI209" s="37"/>
    </row>
    <row r="210" spans="1:35" s="40" customFormat="1" x14ac:dyDescent="0.25">
      <c r="A210" s="37"/>
      <c r="B210" s="37" t="str">
        <f t="shared" si="1"/>
        <v>0.3  Ricerca e innovazione</v>
      </c>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8" t="s">
        <v>165</v>
      </c>
      <c r="AC210" s="37" t="s">
        <v>176</v>
      </c>
      <c r="AD210" s="37"/>
      <c r="AE210" s="37"/>
      <c r="AF210" s="37"/>
      <c r="AG210" s="37"/>
      <c r="AH210" s="37"/>
      <c r="AI210" s="37"/>
    </row>
    <row r="211" spans="1:35" s="40" customFormat="1" x14ac:dyDescent="0.25">
      <c r="A211" s="37"/>
      <c r="B211" s="37" t="str">
        <f t="shared" si="1"/>
        <v>0.4  Reti e altri servizi di pubblica utilità</v>
      </c>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8" t="s">
        <v>167</v>
      </c>
      <c r="AC211" s="37" t="s">
        <v>177</v>
      </c>
      <c r="AD211" s="37"/>
      <c r="AE211" s="37"/>
      <c r="AF211" s="37"/>
      <c r="AG211" s="37"/>
      <c r="AH211" s="37"/>
      <c r="AI211" s="37"/>
    </row>
    <row r="212" spans="1:35" s="40" customFormat="1" x14ac:dyDescent="0.25">
      <c r="A212" s="37"/>
      <c r="B212" s="37" t="str">
        <f t="shared" si="1"/>
        <v>0.1  Servizi per lo sviluppo del mercato del lavoro</v>
      </c>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8" t="s">
        <v>128</v>
      </c>
      <c r="AC212" s="37" t="s">
        <v>178</v>
      </c>
      <c r="AD212" s="37"/>
      <c r="AE212" s="37"/>
      <c r="AF212" s="37"/>
      <c r="AG212" s="37"/>
      <c r="AH212" s="37"/>
      <c r="AI212" s="37"/>
    </row>
    <row r="213" spans="1:35" s="40" customFormat="1" x14ac:dyDescent="0.25">
      <c r="A213" s="37"/>
      <c r="B213" s="37" t="str">
        <f t="shared" si="1"/>
        <v>0.2Formazione professionale</v>
      </c>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8" t="s">
        <v>179</v>
      </c>
      <c r="AC213" s="37" t="s">
        <v>180</v>
      </c>
      <c r="AD213" s="37"/>
      <c r="AE213" s="37"/>
      <c r="AF213" s="37"/>
      <c r="AG213" s="37"/>
      <c r="AH213" s="37"/>
      <c r="AI213" s="37"/>
    </row>
    <row r="214" spans="1:35" s="40" customFormat="1" x14ac:dyDescent="0.25">
      <c r="A214" s="37"/>
      <c r="B214" s="37" t="str">
        <f t="shared" si="1"/>
        <v>0.3  Sostegno all'occupazione</v>
      </c>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8" t="s">
        <v>165</v>
      </c>
      <c r="AC214" s="37" t="s">
        <v>181</v>
      </c>
      <c r="AD214" s="37"/>
      <c r="AE214" s="37"/>
      <c r="AF214" s="37"/>
      <c r="AG214" s="37"/>
      <c r="AH214" s="37"/>
      <c r="AI214" s="37"/>
    </row>
    <row r="215" spans="1:35" s="40" customFormat="1" x14ac:dyDescent="0.25">
      <c r="A215" s="37"/>
      <c r="B215" s="37" t="str">
        <f t="shared" si="1"/>
        <v>0.1  Sviluppo del settore agricolo e del sistema agroalimentare</v>
      </c>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8" t="s">
        <v>128</v>
      </c>
      <c r="AC215" s="37" t="s">
        <v>182</v>
      </c>
      <c r="AD215" s="37"/>
      <c r="AE215" s="37"/>
      <c r="AF215" s="37"/>
      <c r="AG215" s="37"/>
      <c r="AH215" s="37"/>
      <c r="AI215" s="37"/>
    </row>
    <row r="216" spans="1:35" s="40" customFormat="1" x14ac:dyDescent="0.25">
      <c r="A216" s="37"/>
      <c r="B216" s="37" t="str">
        <f t="shared" si="1"/>
        <v>0.2  Caccia e pesca</v>
      </c>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8" t="s">
        <v>163</v>
      </c>
      <c r="AC216" s="37" t="s">
        <v>183</v>
      </c>
      <c r="AD216" s="37"/>
      <c r="AE216" s="37"/>
      <c r="AF216" s="37"/>
      <c r="AG216" s="37"/>
      <c r="AH216" s="37"/>
      <c r="AI216" s="37"/>
    </row>
    <row r="217" spans="1:35" s="40" customFormat="1" x14ac:dyDescent="0.25">
      <c r="A217" s="37"/>
      <c r="B217" s="37" t="str">
        <f t="shared" si="1"/>
        <v>0.1  Fonti energetiche</v>
      </c>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8" t="s">
        <v>128</v>
      </c>
      <c r="AC217" s="37" t="s">
        <v>184</v>
      </c>
      <c r="AD217" s="37"/>
      <c r="AE217" s="37"/>
      <c r="AF217" s="37"/>
      <c r="AG217" s="37"/>
      <c r="AH217" s="37"/>
      <c r="AI217" s="37"/>
    </row>
    <row r="218" spans="1:35" s="40" customFormat="1" x14ac:dyDescent="0.25">
      <c r="A218" s="37"/>
      <c r="B218" s="37" t="str">
        <f t="shared" si="1"/>
        <v>0.1  Relazioni finanziarie con le altre autonomie territoriali</v>
      </c>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8" t="s">
        <v>128</v>
      </c>
      <c r="AC218" s="37" t="s">
        <v>185</v>
      </c>
      <c r="AD218" s="37"/>
      <c r="AE218" s="37"/>
      <c r="AF218" s="37"/>
      <c r="AG218" s="37"/>
      <c r="AH218" s="37"/>
      <c r="AI218" s="37"/>
    </row>
    <row r="219" spans="1:35" s="40" customFormat="1" x14ac:dyDescent="0.2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8"/>
      <c r="AC219" s="37"/>
      <c r="AD219" s="37"/>
      <c r="AE219" s="37"/>
      <c r="AF219" s="37"/>
      <c r="AG219" s="37"/>
      <c r="AH219" s="37"/>
      <c r="AI219" s="37"/>
    </row>
    <row r="220" spans="1:35" s="40" customFormat="1" x14ac:dyDescent="0.2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8"/>
      <c r="AC220" s="37"/>
      <c r="AD220" s="37"/>
      <c r="AE220" s="37"/>
      <c r="AF220" s="37"/>
      <c r="AG220" s="37"/>
      <c r="AH220" s="37"/>
      <c r="AI220" s="37"/>
    </row>
    <row r="221" spans="1:35" s="40" customFormat="1" x14ac:dyDescent="0.2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8"/>
      <c r="AC221" s="37"/>
      <c r="AD221" s="37"/>
      <c r="AE221" s="37"/>
      <c r="AF221" s="37"/>
      <c r="AG221" s="37"/>
      <c r="AH221" s="37"/>
      <c r="AI221" s="37"/>
    </row>
    <row r="222" spans="1:35" s="40" customFormat="1" x14ac:dyDescent="0.2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8"/>
      <c r="AC222" s="37"/>
      <c r="AD222" s="37"/>
      <c r="AE222" s="37"/>
      <c r="AF222" s="37"/>
      <c r="AG222" s="37"/>
      <c r="AH222" s="37"/>
      <c r="AI222" s="37"/>
    </row>
    <row r="223" spans="1:35" s="40" customFormat="1" x14ac:dyDescent="0.2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8"/>
      <c r="AC223" s="37"/>
      <c r="AD223" s="37"/>
      <c r="AE223" s="37"/>
      <c r="AF223" s="37"/>
      <c r="AG223" s="37"/>
      <c r="AH223" s="37"/>
      <c r="AI223" s="37"/>
    </row>
    <row r="224" spans="1:35" s="40" customFormat="1" x14ac:dyDescent="0.2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8"/>
      <c r="AC224" s="37"/>
      <c r="AD224" s="37"/>
      <c r="AE224" s="37"/>
      <c r="AF224" s="37"/>
      <c r="AG224" s="37"/>
      <c r="AH224" s="37"/>
      <c r="AI224" s="37"/>
    </row>
    <row r="225" spans="1:35" s="40" customFormat="1" x14ac:dyDescent="0.2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8"/>
      <c r="AC225" s="37"/>
      <c r="AD225" s="37"/>
      <c r="AE225" s="37"/>
      <c r="AF225" s="37"/>
      <c r="AG225" s="37"/>
      <c r="AH225" s="37"/>
      <c r="AI225" s="37"/>
    </row>
    <row r="226" spans="1:35" s="40" customFormat="1" x14ac:dyDescent="0.2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8"/>
      <c r="AC226" s="37"/>
      <c r="AD226" s="37"/>
      <c r="AE226" s="37"/>
      <c r="AF226" s="37"/>
      <c r="AG226" s="37"/>
      <c r="AH226" s="37"/>
      <c r="AI226" s="37"/>
    </row>
    <row r="227" spans="1:35" s="40" customFormat="1" x14ac:dyDescent="0.2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8"/>
      <c r="AC227" s="37"/>
      <c r="AD227" s="37"/>
      <c r="AE227" s="37"/>
      <c r="AF227" s="37"/>
      <c r="AG227" s="37"/>
      <c r="AH227" s="37"/>
      <c r="AI227" s="37"/>
    </row>
    <row r="228" spans="1:35" s="40" customFormat="1" x14ac:dyDescent="0.2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8"/>
      <c r="AC228" s="37"/>
      <c r="AD228" s="37"/>
      <c r="AE228" s="37"/>
      <c r="AF228" s="37"/>
      <c r="AG228" s="37"/>
      <c r="AH228" s="37"/>
      <c r="AI228" s="37"/>
    </row>
    <row r="229" spans="1:35" s="40" customFormat="1" x14ac:dyDescent="0.2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8"/>
      <c r="AC229" s="37"/>
      <c r="AD229" s="37"/>
      <c r="AE229" s="37"/>
      <c r="AF229" s="37"/>
      <c r="AG229" s="37"/>
      <c r="AH229" s="37"/>
      <c r="AI229" s="37"/>
    </row>
    <row r="230" spans="1:35" s="40" customFormat="1" x14ac:dyDescent="0.2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8"/>
      <c r="AC230" s="37"/>
      <c r="AD230" s="37"/>
      <c r="AE230" s="37"/>
      <c r="AF230" s="37"/>
      <c r="AG230" s="37"/>
      <c r="AH230" s="37"/>
      <c r="AI230" s="37"/>
    </row>
    <row r="231" spans="1:35" s="40" customFormat="1" x14ac:dyDescent="0.2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8"/>
      <c r="AC231" s="37"/>
      <c r="AD231" s="37"/>
      <c r="AE231" s="37"/>
      <c r="AF231" s="37"/>
      <c r="AG231" s="37"/>
      <c r="AH231" s="37"/>
      <c r="AI231" s="37"/>
    </row>
    <row r="232" spans="1:35" s="40" customFormat="1" x14ac:dyDescent="0.2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8"/>
      <c r="AC232" s="37"/>
      <c r="AD232" s="37"/>
      <c r="AE232" s="37"/>
      <c r="AF232" s="37"/>
      <c r="AG232" s="37"/>
      <c r="AH232" s="37"/>
      <c r="AI232" s="37"/>
    </row>
    <row r="233" spans="1:35" s="40" customFormat="1" x14ac:dyDescent="0.2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8"/>
      <c r="AC233" s="37"/>
      <c r="AD233" s="37"/>
      <c r="AE233" s="37"/>
      <c r="AF233" s="37"/>
      <c r="AG233" s="37"/>
      <c r="AH233" s="37"/>
      <c r="AI233" s="37"/>
    </row>
    <row r="234" spans="1:35" s="40" customFormat="1" x14ac:dyDescent="0.2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8"/>
      <c r="AC234" s="37"/>
      <c r="AD234" s="37"/>
      <c r="AE234" s="37"/>
      <c r="AF234" s="37"/>
      <c r="AG234" s="37"/>
      <c r="AH234" s="37"/>
      <c r="AI234" s="37"/>
    </row>
    <row r="235" spans="1:35" s="40" customFormat="1" x14ac:dyDescent="0.2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8"/>
      <c r="AC235" s="37"/>
      <c r="AD235" s="37"/>
      <c r="AE235" s="37"/>
      <c r="AF235" s="37"/>
      <c r="AG235" s="37"/>
      <c r="AH235" s="37"/>
      <c r="AI235" s="37"/>
    </row>
    <row r="236" spans="1:35" s="40" customFormat="1" x14ac:dyDescent="0.2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8"/>
      <c r="AC236" s="37"/>
      <c r="AD236" s="37"/>
      <c r="AE236" s="37"/>
      <c r="AF236" s="37"/>
      <c r="AG236" s="37"/>
      <c r="AH236" s="37"/>
      <c r="AI236" s="37"/>
    </row>
    <row r="237" spans="1:35" x14ac:dyDescent="0.25">
      <c r="AA237" s="37"/>
      <c r="AB237" s="38"/>
      <c r="AH237" s="37"/>
      <c r="AI237" s="37"/>
    </row>
    <row r="238" spans="1:35" x14ac:dyDescent="0.25">
      <c r="AA238" s="37"/>
      <c r="AB238" s="38"/>
      <c r="AH238" s="37"/>
      <c r="AI238" s="37"/>
    </row>
    <row r="239" spans="1:35" x14ac:dyDescent="0.25">
      <c r="AA239" s="37"/>
      <c r="AB239" s="38"/>
      <c r="AH239" s="37"/>
      <c r="AI239" s="37"/>
    </row>
    <row r="240" spans="1:35" x14ac:dyDescent="0.25">
      <c r="AA240" s="37"/>
      <c r="AB240" s="38"/>
      <c r="AH240" s="37"/>
      <c r="AI240" s="37"/>
    </row>
    <row r="241" spans="27:35" x14ac:dyDescent="0.25">
      <c r="AA241" s="37"/>
      <c r="AB241" s="38"/>
      <c r="AH241" s="37"/>
      <c r="AI241" s="37"/>
    </row>
    <row r="242" spans="27:35" x14ac:dyDescent="0.25">
      <c r="AA242" s="37"/>
      <c r="AB242" s="38"/>
      <c r="AH242" s="37"/>
      <c r="AI242" s="37"/>
    </row>
    <row r="243" spans="27:35" x14ac:dyDescent="0.25">
      <c r="AA243" s="37"/>
      <c r="AB243" s="38"/>
      <c r="AH243" s="37"/>
      <c r="AI243" s="37"/>
    </row>
    <row r="244" spans="27:35" x14ac:dyDescent="0.25">
      <c r="AA244" s="37"/>
      <c r="AB244" s="38"/>
      <c r="AH244" s="37"/>
      <c r="AI244" s="37"/>
    </row>
    <row r="245" spans="27:35" x14ac:dyDescent="0.25">
      <c r="AA245" s="37"/>
      <c r="AB245" s="38"/>
      <c r="AH245" s="37"/>
      <c r="AI245" s="37"/>
    </row>
    <row r="246" spans="27:35" x14ac:dyDescent="0.25">
      <c r="AA246" s="37"/>
      <c r="AB246" s="38"/>
      <c r="AH246" s="37"/>
      <c r="AI246" s="37"/>
    </row>
    <row r="247" spans="27:35" x14ac:dyDescent="0.25">
      <c r="AA247" s="37"/>
      <c r="AB247" s="38"/>
      <c r="AH247" s="37"/>
      <c r="AI247" s="37"/>
    </row>
    <row r="248" spans="27:35" x14ac:dyDescent="0.25">
      <c r="AA248" s="37"/>
      <c r="AB248" s="38"/>
      <c r="AH248" s="37"/>
      <c r="AI248" s="37"/>
    </row>
    <row r="249" spans="27:35" x14ac:dyDescent="0.25">
      <c r="AA249" s="37"/>
      <c r="AB249" s="38"/>
      <c r="AH249" s="37"/>
      <c r="AI249" s="37"/>
    </row>
    <row r="250" spans="27:35" x14ac:dyDescent="0.25">
      <c r="AA250" s="37"/>
      <c r="AB250" s="38"/>
      <c r="AH250" s="37"/>
      <c r="AI250" s="37"/>
    </row>
    <row r="251" spans="27:35" x14ac:dyDescent="0.25">
      <c r="AA251" s="37"/>
      <c r="AB251" s="38"/>
      <c r="AH251" s="37"/>
      <c r="AI251" s="37"/>
    </row>
    <row r="252" spans="27:35" x14ac:dyDescent="0.25">
      <c r="AA252" s="37"/>
      <c r="AB252" s="38"/>
      <c r="AH252" s="37"/>
      <c r="AI252" s="37"/>
    </row>
    <row r="253" spans="27:35" x14ac:dyDescent="0.25">
      <c r="AA253" s="37"/>
      <c r="AB253" s="38"/>
      <c r="AH253" s="37"/>
      <c r="AI253" s="37"/>
    </row>
    <row r="254" spans="27:35" x14ac:dyDescent="0.25">
      <c r="AA254" s="37"/>
      <c r="AB254" s="38"/>
      <c r="AH254" s="37"/>
      <c r="AI254" s="37"/>
    </row>
    <row r="255" spans="27:35" x14ac:dyDescent="0.25">
      <c r="AA255" s="37"/>
      <c r="AB255" s="38"/>
      <c r="AH255" s="37"/>
      <c r="AI255" s="37"/>
    </row>
    <row r="256" spans="27:35" x14ac:dyDescent="0.25">
      <c r="AA256" s="37"/>
      <c r="AB256" s="38"/>
      <c r="AH256" s="37"/>
      <c r="AI256" s="37"/>
    </row>
    <row r="257" spans="27:35" x14ac:dyDescent="0.25">
      <c r="AA257" s="37"/>
      <c r="AB257" s="38"/>
      <c r="AH257" s="37"/>
      <c r="AI257" s="37"/>
    </row>
    <row r="258" spans="27:35" x14ac:dyDescent="0.25">
      <c r="AA258" s="37"/>
      <c r="AB258" s="38"/>
      <c r="AH258" s="37"/>
      <c r="AI258" s="37"/>
    </row>
    <row r="259" spans="27:35" x14ac:dyDescent="0.25">
      <c r="AA259" s="37"/>
      <c r="AB259" s="38"/>
      <c r="AH259" s="37"/>
      <c r="AI259" s="37"/>
    </row>
    <row r="260" spans="27:35" x14ac:dyDescent="0.25">
      <c r="AA260" s="37"/>
      <c r="AB260" s="38"/>
      <c r="AH260" s="37"/>
      <c r="AI260" s="37"/>
    </row>
    <row r="261" spans="27:35" x14ac:dyDescent="0.25">
      <c r="AA261" s="37"/>
      <c r="AB261" s="38"/>
      <c r="AH261" s="37"/>
      <c r="AI261" s="37"/>
    </row>
    <row r="262" spans="27:35" x14ac:dyDescent="0.25">
      <c r="AA262" s="37"/>
      <c r="AB262" s="38"/>
      <c r="AH262" s="37"/>
      <c r="AI262" s="37"/>
    </row>
    <row r="263" spans="27:35" x14ac:dyDescent="0.25">
      <c r="AA263" s="37"/>
      <c r="AB263" s="38"/>
      <c r="AH263" s="37"/>
      <c r="AI263" s="37"/>
    </row>
    <row r="264" spans="27:35" x14ac:dyDescent="0.25">
      <c r="AA264" s="37"/>
      <c r="AB264" s="38"/>
      <c r="AH264" s="37"/>
      <c r="AI264" s="37"/>
    </row>
    <row r="265" spans="27:35" x14ac:dyDescent="0.25">
      <c r="AA265" s="37"/>
      <c r="AB265" s="38"/>
      <c r="AH265" s="37"/>
      <c r="AI265" s="37"/>
    </row>
    <row r="266" spans="27:35" x14ac:dyDescent="0.25">
      <c r="AA266" s="37"/>
      <c r="AB266" s="38"/>
      <c r="AH266" s="37"/>
      <c r="AI266" s="37"/>
    </row>
    <row r="267" spans="27:35" x14ac:dyDescent="0.25">
      <c r="AA267" s="37"/>
      <c r="AB267" s="38"/>
      <c r="AH267" s="37"/>
      <c r="AI267" s="37"/>
    </row>
    <row r="268" spans="27:35" x14ac:dyDescent="0.25">
      <c r="AA268" s="37"/>
      <c r="AB268" s="38"/>
      <c r="AH268" s="37"/>
      <c r="AI268" s="37"/>
    </row>
    <row r="269" spans="27:35" x14ac:dyDescent="0.25">
      <c r="AA269" s="37"/>
      <c r="AB269" s="38"/>
      <c r="AH269" s="37"/>
      <c r="AI269" s="37"/>
    </row>
    <row r="270" spans="27:35" x14ac:dyDescent="0.25">
      <c r="AA270" s="37"/>
      <c r="AB270" s="38"/>
      <c r="AH270" s="37"/>
      <c r="AI270" s="37"/>
    </row>
    <row r="271" spans="27:35" x14ac:dyDescent="0.25">
      <c r="AA271" s="37"/>
      <c r="AB271" s="38"/>
      <c r="AH271" s="37"/>
      <c r="AI271" s="37"/>
    </row>
    <row r="272" spans="27:35" x14ac:dyDescent="0.25">
      <c r="AA272" s="37"/>
      <c r="AB272" s="38"/>
      <c r="AH272" s="37"/>
      <c r="AI272" s="37"/>
    </row>
    <row r="273" spans="27:35" x14ac:dyDescent="0.25">
      <c r="AA273" s="37"/>
      <c r="AB273" s="38"/>
      <c r="AH273" s="37"/>
      <c r="AI273" s="37"/>
    </row>
    <row r="274" spans="27:35" x14ac:dyDescent="0.25">
      <c r="AA274" s="37"/>
      <c r="AB274" s="38"/>
      <c r="AH274" s="37"/>
      <c r="AI274" s="37"/>
    </row>
    <row r="275" spans="27:35" x14ac:dyDescent="0.25">
      <c r="AA275" s="37"/>
      <c r="AB275" s="38"/>
      <c r="AH275" s="37"/>
      <c r="AI275" s="37"/>
    </row>
    <row r="276" spans="27:35" x14ac:dyDescent="0.25">
      <c r="AA276" s="37"/>
      <c r="AB276" s="38"/>
      <c r="AH276" s="37"/>
      <c r="AI276" s="37"/>
    </row>
    <row r="277" spans="27:35" x14ac:dyDescent="0.25">
      <c r="AA277" s="37"/>
      <c r="AB277" s="38"/>
      <c r="AH277" s="37"/>
      <c r="AI277" s="37"/>
    </row>
    <row r="278" spans="27:35" x14ac:dyDescent="0.25">
      <c r="AA278" s="37"/>
      <c r="AB278" s="38"/>
      <c r="AH278" s="37"/>
      <c r="AI278" s="37"/>
    </row>
    <row r="279" spans="27:35" x14ac:dyDescent="0.25">
      <c r="AA279" s="37"/>
      <c r="AB279" s="38"/>
      <c r="AH279" s="37"/>
      <c r="AI279" s="37"/>
    </row>
    <row r="280" spans="27:35" x14ac:dyDescent="0.25">
      <c r="AA280" s="37"/>
      <c r="AB280" s="38"/>
      <c r="AH280" s="37"/>
      <c r="AI280" s="37"/>
    </row>
    <row r="281" spans="27:35" x14ac:dyDescent="0.25">
      <c r="AA281" s="37"/>
      <c r="AB281" s="38"/>
      <c r="AH281" s="37"/>
      <c r="AI281" s="37"/>
    </row>
    <row r="282" spans="27:35" x14ac:dyDescent="0.25">
      <c r="AA282" s="37"/>
      <c r="AB282" s="38"/>
      <c r="AH282" s="37"/>
      <c r="AI282" s="37"/>
    </row>
    <row r="283" spans="27:35" x14ac:dyDescent="0.25">
      <c r="AA283" s="37"/>
      <c r="AB283" s="38"/>
      <c r="AH283" s="37"/>
      <c r="AI283" s="37"/>
    </row>
    <row r="284" spans="27:35" x14ac:dyDescent="0.25">
      <c r="AA284" s="37"/>
      <c r="AB284" s="38"/>
      <c r="AH284" s="37"/>
      <c r="AI284" s="37"/>
    </row>
    <row r="285" spans="27:35" x14ac:dyDescent="0.25">
      <c r="AA285" s="37"/>
      <c r="AB285" s="38"/>
      <c r="AH285" s="37"/>
      <c r="AI285" s="37"/>
    </row>
    <row r="286" spans="27:35" x14ac:dyDescent="0.25">
      <c r="AA286" s="37"/>
      <c r="AB286" s="38"/>
      <c r="AH286" s="37"/>
      <c r="AI286" s="37"/>
    </row>
    <row r="287" spans="27:35" x14ac:dyDescent="0.25">
      <c r="AA287" s="37"/>
      <c r="AB287" s="38"/>
      <c r="AH287" s="37"/>
      <c r="AI287" s="37"/>
    </row>
    <row r="288" spans="27:35" x14ac:dyDescent="0.25">
      <c r="AA288" s="37"/>
      <c r="AB288" s="38"/>
      <c r="AH288" s="37"/>
      <c r="AI288" s="37"/>
    </row>
    <row r="289" spans="27:35" x14ac:dyDescent="0.25">
      <c r="AA289" s="37"/>
      <c r="AB289" s="38"/>
      <c r="AH289" s="37"/>
      <c r="AI289" s="37"/>
    </row>
    <row r="290" spans="27:35" x14ac:dyDescent="0.25">
      <c r="AA290" s="37"/>
      <c r="AB290" s="38"/>
      <c r="AH290" s="37"/>
      <c r="AI290" s="37"/>
    </row>
    <row r="291" spans="27:35" x14ac:dyDescent="0.25">
      <c r="AA291" s="37"/>
      <c r="AB291" s="38"/>
      <c r="AH291" s="37"/>
      <c r="AI291" s="37"/>
    </row>
    <row r="292" spans="27:35" x14ac:dyDescent="0.25">
      <c r="AA292" s="37"/>
      <c r="AB292" s="38"/>
      <c r="AH292" s="37"/>
      <c r="AI292" s="37"/>
    </row>
    <row r="293" spans="27:35" x14ac:dyDescent="0.25">
      <c r="AA293" s="37"/>
      <c r="AB293" s="38"/>
      <c r="AH293" s="37"/>
      <c r="AI293" s="37"/>
    </row>
    <row r="294" spans="27:35" x14ac:dyDescent="0.25">
      <c r="AA294" s="37"/>
      <c r="AB294" s="38"/>
      <c r="AH294" s="37"/>
      <c r="AI294" s="37"/>
    </row>
    <row r="295" spans="27:35" x14ac:dyDescent="0.25">
      <c r="AA295" s="37"/>
      <c r="AB295" s="38"/>
      <c r="AH295" s="37"/>
      <c r="AI295" s="37"/>
    </row>
    <row r="296" spans="27:35" x14ac:dyDescent="0.25">
      <c r="AA296" s="37"/>
      <c r="AB296" s="38"/>
      <c r="AH296" s="37"/>
      <c r="AI296" s="37"/>
    </row>
    <row r="297" spans="27:35" x14ac:dyDescent="0.25">
      <c r="AA297" s="37"/>
      <c r="AB297" s="38"/>
      <c r="AH297" s="37"/>
      <c r="AI297" s="37"/>
    </row>
    <row r="298" spans="27:35" x14ac:dyDescent="0.25">
      <c r="AA298" s="37"/>
      <c r="AB298" s="38"/>
      <c r="AH298" s="37"/>
      <c r="AI298" s="37"/>
    </row>
    <row r="299" spans="27:35" x14ac:dyDescent="0.25">
      <c r="AA299" s="37"/>
      <c r="AB299" s="38"/>
      <c r="AH299" s="37"/>
      <c r="AI299" s="37"/>
    </row>
    <row r="300" spans="27:35" x14ac:dyDescent="0.25">
      <c r="AA300" s="37"/>
      <c r="AB300" s="38"/>
      <c r="AH300" s="37"/>
      <c r="AI300" s="37"/>
    </row>
    <row r="301" spans="27:35" x14ac:dyDescent="0.25">
      <c r="AA301" s="37"/>
      <c r="AB301" s="38"/>
      <c r="AH301" s="37"/>
      <c r="AI301" s="37"/>
    </row>
    <row r="302" spans="27:35" x14ac:dyDescent="0.25">
      <c r="AA302" s="37"/>
      <c r="AB302" s="38"/>
      <c r="AH302" s="37"/>
      <c r="AI302" s="37"/>
    </row>
    <row r="303" spans="27:35" x14ac:dyDescent="0.25">
      <c r="AA303" s="37"/>
      <c r="AB303" s="38"/>
      <c r="AH303" s="37"/>
      <c r="AI303" s="37"/>
    </row>
    <row r="304" spans="27:35" x14ac:dyDescent="0.25">
      <c r="AA304" s="37"/>
      <c r="AB304" s="38"/>
      <c r="AH304" s="37"/>
      <c r="AI304" s="37"/>
    </row>
    <row r="305" spans="27:35" x14ac:dyDescent="0.25">
      <c r="AA305" s="37"/>
      <c r="AB305" s="38"/>
      <c r="AH305" s="37"/>
      <c r="AI305" s="37"/>
    </row>
    <row r="306" spans="27:35" x14ac:dyDescent="0.25">
      <c r="AA306" s="37"/>
      <c r="AB306" s="38"/>
      <c r="AH306" s="37"/>
      <c r="AI306" s="37"/>
    </row>
    <row r="307" spans="27:35" x14ac:dyDescent="0.25">
      <c r="AA307" s="37"/>
      <c r="AB307" s="38"/>
      <c r="AH307" s="37"/>
      <c r="AI307" s="37"/>
    </row>
    <row r="308" spans="27:35" x14ac:dyDescent="0.25">
      <c r="AA308" s="37"/>
      <c r="AB308" s="38"/>
      <c r="AH308" s="37"/>
      <c r="AI308" s="37"/>
    </row>
    <row r="309" spans="27:35" x14ac:dyDescent="0.25">
      <c r="AA309" s="37"/>
      <c r="AB309" s="38"/>
      <c r="AH309" s="37"/>
      <c r="AI309" s="37"/>
    </row>
    <row r="310" spans="27:35" x14ac:dyDescent="0.25">
      <c r="AA310" s="37"/>
      <c r="AB310" s="38"/>
      <c r="AH310" s="37"/>
      <c r="AI310" s="37"/>
    </row>
    <row r="311" spans="27:35" x14ac:dyDescent="0.25">
      <c r="AA311" s="37"/>
      <c r="AB311" s="38"/>
      <c r="AH311" s="37"/>
      <c r="AI311" s="37"/>
    </row>
    <row r="312" spans="27:35" x14ac:dyDescent="0.25">
      <c r="AA312" s="37"/>
      <c r="AB312" s="38"/>
      <c r="AH312" s="37"/>
      <c r="AI312" s="37"/>
    </row>
    <row r="313" spans="27:35" x14ac:dyDescent="0.25">
      <c r="AA313" s="37"/>
      <c r="AB313" s="38"/>
      <c r="AH313" s="37"/>
      <c r="AI313" s="37"/>
    </row>
    <row r="314" spans="27:35" x14ac:dyDescent="0.25">
      <c r="AA314" s="37"/>
      <c r="AB314" s="38"/>
      <c r="AH314" s="37"/>
      <c r="AI314" s="37"/>
    </row>
    <row r="315" spans="27:35" x14ac:dyDescent="0.25">
      <c r="AA315" s="37"/>
      <c r="AB315" s="38"/>
      <c r="AH315" s="37"/>
      <c r="AI315" s="37"/>
    </row>
    <row r="316" spans="27:35" x14ac:dyDescent="0.25">
      <c r="AA316" s="37"/>
      <c r="AB316" s="38"/>
      <c r="AH316" s="37"/>
      <c r="AI316" s="37"/>
    </row>
    <row r="317" spans="27:35" x14ac:dyDescent="0.25">
      <c r="AA317" s="37"/>
      <c r="AB317" s="38"/>
      <c r="AH317" s="37"/>
      <c r="AI317" s="37"/>
    </row>
  </sheetData>
  <mergeCells count="37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14:D28"/>
    <mergeCell ref="E28:L28"/>
    <mergeCell ref="M28:T28"/>
    <mergeCell ref="U28:AB28"/>
    <mergeCell ref="M21:T21"/>
    <mergeCell ref="U21:AB21"/>
    <mergeCell ref="E19:L19"/>
    <mergeCell ref="M19:T19"/>
    <mergeCell ref="U19:AB19"/>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X41:AE41"/>
    <mergeCell ref="AF41:AI41"/>
    <mergeCell ref="X43:AE43"/>
    <mergeCell ref="AF43:AI43"/>
    <mergeCell ref="X50:AE50"/>
    <mergeCell ref="AF50:AI50"/>
    <mergeCell ref="X44:AE44"/>
    <mergeCell ref="AF44:AI44"/>
    <mergeCell ref="X45:AE45"/>
    <mergeCell ref="AF45:AI45"/>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104:E104"/>
    <mergeCell ref="F104:I104"/>
    <mergeCell ref="J104:M104"/>
    <mergeCell ref="N104:W104"/>
    <mergeCell ref="X107:AE107"/>
    <mergeCell ref="AF107:AI107"/>
    <mergeCell ref="X104:AE104"/>
    <mergeCell ref="AF104:AI104"/>
    <mergeCell ref="X105:AE105"/>
    <mergeCell ref="AF105:AI105"/>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s>
  <phoneticPr fontId="0" type="noConversion"/>
  <dataValidations count="3">
    <dataValidation type="list" allowBlank="1" showInputMessage="1" showErrorMessage="1" sqref="E7">
      <formula1>$B$131:$B$153</formula1>
    </dataValidation>
    <dataValidation type="list" allowBlank="1" showInputMessage="1" showErrorMessage="1" sqref="E8">
      <formula1>$B$156:$B$218</formula1>
    </dataValidation>
    <dataValidation type="list" allowBlank="1" showInputMessage="1" showErrorMessage="1" sqref="A3">
      <formula1>$A$126:$A$127</formula1>
    </dataValidation>
  </dataValidations>
  <hyperlinks>
    <hyperlink ref="S147" location="'Z1'!A1" display="D1"/>
    <hyperlink ref="S148" location="'Z2'!A1" display="D2"/>
    <hyperlink ref="S238" location="'Z3'!A1" display="O2"/>
    <hyperlink ref="S239" location="'Z4'!A1" display="O3"/>
    <hyperlink ref="S240" location="'Z5'!A1" display="O4"/>
    <hyperlink ref="S242" location="'Z6'!A1" display="P1"/>
    <hyperlink ref="S243" location="'Z7'!A1" display="P2"/>
    <hyperlink ref="S244" location="'AP1'!A1" display="P3"/>
    <hyperlink ref="S245" location="'AP2'!A1" display="P4"/>
    <hyperlink ref="S246" location="'AP3'!A1" display="P5"/>
    <hyperlink ref="S248" location="'AQ1'!A1" display="Q1"/>
    <hyperlink ref="S249" location="'AQ2'!A1" display="Q2"/>
    <hyperlink ref="S250" location="'AQ3'!A1" display="Q3"/>
    <hyperlink ref="S251" location="'AQ4'!A1" display="Q4"/>
    <hyperlink ref="S252" location="'AR1'!A1" display="Q5"/>
    <hyperlink ref="S253" location="'AR2'!A1" display="Q6"/>
    <hyperlink ref="S255" location="'AR3'!A1" display="R1"/>
    <hyperlink ref="S256" location="'AS1'!A1" display="R2"/>
    <hyperlink ref="S257" location="'AS2'!A1" display="R3"/>
    <hyperlink ref="S258" location="'AS3'!A1" display="R4"/>
    <hyperlink ref="S259" location="'AN2'!A1" display="R5"/>
    <hyperlink ref="S260" location="'AN1'!A1" display="R6"/>
    <hyperlink ref="S265" location="AM.5!A1" display="S1"/>
    <hyperlink ref="S266" location="AM.4!A1" display="S2"/>
    <hyperlink ref="S267" location="AM.3!A1" display="S3"/>
    <hyperlink ref="S268" location="AM.2!A1" display="S4"/>
    <hyperlink ref="S269" location="'AM1'!A1" display="S5"/>
    <hyperlink ref="S270" location="'AL5'!A1" display="S6"/>
    <hyperlink ref="S272" location="'AL4'!A1" display="T1"/>
    <hyperlink ref="S273" location="'AL3'!A1" display="T2"/>
    <hyperlink ref="S274" location="'AL2'!A1" display="T3"/>
    <hyperlink ref="S275" location="'AL1'!A1" display="T4"/>
    <hyperlink ref="S277" location="'AH6'!A1" display="U1"/>
    <hyperlink ref="S278" location="'AH5'!A1" display="U2"/>
    <hyperlink ref="S279" location="'AH4'!A1" display="U3"/>
    <hyperlink ref="S280" location="'AH3'!A1" display="U4"/>
    <hyperlink ref="S281" location="'AH2'!A1" display="U5"/>
    <hyperlink ref="S282" location="'AH1'!A1" display="U6"/>
    <hyperlink ref="S283" location="'AG8'!A1" display="U7"/>
    <hyperlink ref="S284" location="'AG7'!A1" display="U8"/>
    <hyperlink ref="S286" location="'AG6'!A1" display="V1"/>
    <hyperlink ref="S287" location="'AG5'!A1" display="V2"/>
    <hyperlink ref="S288" location="'AG4'!A1" display="V3"/>
    <hyperlink ref="S289" location="'AG3'!A1" display="V4"/>
    <hyperlink ref="S290" location="'AG2'!A1" display="V5"/>
    <hyperlink ref="S291" location="'AG1'!A1" display="V6"/>
    <hyperlink ref="S292" location="'AF6'!A1" display="V7"/>
    <hyperlink ref="S293" location="'AF5'!A1" display="V8"/>
    <hyperlink ref="S295" location="'AF4'!A1" display="W1"/>
    <hyperlink ref="S296" location="'AF3'!A1" display="W2"/>
    <hyperlink ref="S297" location="'AF2'!A1" display="W3"/>
    <hyperlink ref="S298" location="'AF1'!A1" display="W4"/>
    <hyperlink ref="S299" location="'AE5'!A1" display="W5"/>
    <hyperlink ref="S300" location="'AE4'!A1" display="W6"/>
    <hyperlink ref="S301" location="'AE3'!A1" display="W7"/>
    <hyperlink ref="S303" location="'AE2'!A1" display="X1"/>
    <hyperlink ref="S304" location="'AE1'!A1" display="X2"/>
    <hyperlink ref="S305" location="'AD5'!A1" display="X3"/>
    <hyperlink ref="S306" location="'AD4'!A1" display="X4"/>
    <hyperlink ref="S307" location="'AD3'!A1" display="X5"/>
    <hyperlink ref="S308" location="'AD2'!A1" display="X6"/>
    <hyperlink ref="S310" location="'AD1'!A1" display="'Y1'!A1"/>
    <hyperlink ref="S311" location="'AC4'!A1" display="Y2"/>
    <hyperlink ref="S312" location="'AC3'!A1" display="Y3"/>
    <hyperlink ref="S313" location="'AC2'!A1" display="Y4"/>
    <hyperlink ref="S314" location="'AC1'!A1" display="Y5"/>
    <hyperlink ref="S315" location="'AB5'!A1" display="Y6"/>
    <hyperlink ref="S316" location="'AB4'!A1" display="Y7"/>
    <hyperlink ref="S261" location="'AB3'!A1" display="R7"/>
    <hyperlink ref="S262" location="'AB2'!A1" display="R8"/>
    <hyperlink ref="S263" location="'AB1'!A1" display="R9"/>
    <hyperlink ref="S241" location="'AA8'!A1" display="'Elenco obiettivi '!A207"/>
    <hyperlink ref="S247" location="'AA7'!A1" display="informazioni!A218"/>
    <hyperlink ref="S254" location="'AA6'!A1" display="informazioni!A229"/>
    <hyperlink ref="S264" location="'AA5'!A1" display="informazioni!A240"/>
    <hyperlink ref="S271" location="'AA4'!A1" display="informazioni!A251"/>
    <hyperlink ref="S276" location="'AA3'!A1" display="informazioni!A262"/>
    <hyperlink ref="S285" location="'AA2'!A1" display="informazioni!A273"/>
    <hyperlink ref="S294" location="'AA1'!A1" display="informazioni!A284"/>
    <hyperlink ref="S302" location="'AO1'!A1" display="informazioni!A295"/>
    <hyperlink ref="S309" location="'AV3'!A1" display="0.1"/>
    <hyperlink ref="S317" location="'AV2'!A1" display="informazioni!A317"/>
    <hyperlink ref="S123" location="'AV1'!A1" display="B14"/>
    <hyperlink ref="S122" location="'AU3'!A1" display="B13"/>
    <hyperlink ref="S117" location="'AU2'!A1" display="B21"/>
    <hyperlink ref="S119" location="'AU1'!A1" display="B23"/>
    <hyperlink ref="S121" location="'AT3'!A1" display="B25"/>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BH317"/>
  <sheetViews>
    <sheetView view="pageBreakPreview" topLeftCell="A22" zoomScale="80" zoomScaleNormal="80" zoomScaleSheetLayoutView="80" workbookViewId="0">
      <selection activeCell="A37" sqref="A37:W37"/>
    </sheetView>
  </sheetViews>
  <sheetFormatPr defaultColWidth="5.28515625" defaultRowHeight="15" x14ac:dyDescent="0.25"/>
  <cols>
    <col min="1" max="26" width="5.28515625" style="37" customWidth="1"/>
    <col min="27" max="27" width="5.28515625" style="38" customWidth="1"/>
    <col min="28" max="33" width="5.28515625" style="37" customWidth="1"/>
    <col min="34" max="35" width="5.28515625" style="2" customWidth="1"/>
    <col min="36" max="16384" width="5.28515625" style="2"/>
  </cols>
  <sheetData>
    <row r="1" spans="1:60" ht="3" customHeight="1" thickBot="1" x14ac:dyDescent="0.3">
      <c r="A1" s="548"/>
      <c r="B1" s="549"/>
      <c r="C1" s="549"/>
      <c r="D1" s="549"/>
      <c r="E1" s="549"/>
      <c r="F1" s="549"/>
      <c r="G1" s="549"/>
      <c r="H1" s="549"/>
      <c r="I1" s="549"/>
      <c r="J1" s="549"/>
      <c r="K1" s="549"/>
      <c r="L1" s="549"/>
      <c r="M1" s="549"/>
      <c r="N1" s="549"/>
      <c r="O1" s="549"/>
      <c r="P1" s="549"/>
      <c r="Q1" s="549"/>
      <c r="R1" s="549"/>
      <c r="S1" s="549"/>
      <c r="T1" s="549"/>
      <c r="U1" s="549"/>
      <c r="V1" s="549"/>
      <c r="W1" s="549"/>
      <c r="X1" s="549"/>
      <c r="Y1" s="549"/>
      <c r="Z1" s="549"/>
      <c r="AA1" s="549"/>
      <c r="AB1" s="549"/>
      <c r="AC1" s="549"/>
      <c r="AD1" s="549"/>
      <c r="AE1" s="549"/>
      <c r="AF1" s="549"/>
      <c r="AG1" s="550"/>
      <c r="AH1" s="1"/>
      <c r="AI1" s="1"/>
      <c r="AJ1" s="1"/>
      <c r="AK1" s="1"/>
    </row>
    <row r="2" spans="1:60" ht="30" customHeight="1" thickTop="1" thickBot="1" x14ac:dyDescent="0.3">
      <c r="A2" s="511" t="s">
        <v>223</v>
      </c>
      <c r="B2" s="511"/>
      <c r="C2" s="511"/>
      <c r="D2" s="511"/>
      <c r="E2" s="511"/>
      <c r="F2" s="511"/>
      <c r="G2" s="511"/>
      <c r="H2" s="511"/>
      <c r="I2" s="511"/>
      <c r="J2" s="511"/>
      <c r="K2" s="511"/>
      <c r="L2" s="511"/>
      <c r="M2" s="511"/>
      <c r="N2" s="511"/>
      <c r="O2" s="511"/>
      <c r="P2" s="511"/>
      <c r="Q2" s="511"/>
      <c r="R2" s="511"/>
      <c r="S2" s="511"/>
      <c r="T2" s="511"/>
      <c r="U2" s="511"/>
      <c r="V2" s="511"/>
      <c r="W2" s="511"/>
      <c r="X2" s="511"/>
      <c r="Y2" s="511"/>
      <c r="Z2" s="511"/>
      <c r="AA2" s="511"/>
      <c r="AB2" s="511"/>
      <c r="AC2" s="511"/>
      <c r="AD2" s="511"/>
      <c r="AE2" s="511"/>
      <c r="AF2" s="511"/>
      <c r="AG2" s="511"/>
      <c r="AH2" s="511"/>
      <c r="AI2" s="511"/>
      <c r="AJ2" s="1"/>
      <c r="AK2" s="1"/>
    </row>
    <row r="3" spans="1:60" s="5" customFormat="1" ht="35.25" customHeight="1" thickTop="1" thickBot="1" x14ac:dyDescent="0.3">
      <c r="A3" s="516" t="s">
        <v>3</v>
      </c>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8"/>
      <c r="AH3" s="3" t="s">
        <v>4</v>
      </c>
      <c r="AI3" s="3" t="str">
        <f>'Elenco P.O.'!B11</f>
        <v>Realizzazione dei programmi e previsioni  contenuti nei documenti di programmazione</v>
      </c>
      <c r="AJ3" s="4"/>
      <c r="AK3" s="4"/>
    </row>
    <row r="4" spans="1:60" s="5" customFormat="1" ht="33" customHeight="1" thickTop="1" thickBot="1" x14ac:dyDescent="0.3">
      <c r="A4" s="551" t="s">
        <v>5</v>
      </c>
      <c r="B4" s="551"/>
      <c r="C4" s="551"/>
      <c r="D4" s="551"/>
      <c r="E4" s="551"/>
      <c r="F4" s="551"/>
      <c r="G4" s="551"/>
      <c r="H4" s="551"/>
      <c r="I4" s="551"/>
      <c r="J4" s="551"/>
      <c r="K4" s="551"/>
      <c r="L4" s="551"/>
      <c r="M4" s="551"/>
      <c r="N4" s="551"/>
      <c r="O4" s="551"/>
      <c r="P4" s="551"/>
      <c r="Q4" s="551"/>
      <c r="R4" s="551"/>
      <c r="S4" s="551">
        <f>'Elenco P.O.'!C1</f>
        <v>0</v>
      </c>
      <c r="T4" s="551"/>
      <c r="U4" s="551"/>
      <c r="V4" s="551"/>
      <c r="W4" s="551"/>
      <c r="X4" s="551"/>
      <c r="Y4" s="551"/>
      <c r="Z4" s="551"/>
      <c r="AA4" s="551"/>
      <c r="AB4" s="551"/>
      <c r="AC4" s="551"/>
      <c r="AD4" s="551"/>
      <c r="AE4" s="551"/>
      <c r="AF4" s="551"/>
      <c r="AG4" s="551"/>
      <c r="AH4" s="551"/>
      <c r="AI4" s="551"/>
      <c r="AJ4" s="4"/>
      <c r="AK4" s="4"/>
    </row>
    <row r="5" spans="1:60" s="7" customFormat="1" ht="35.25" customHeight="1" thickTop="1" thickBot="1" x14ac:dyDescent="0.3">
      <c r="A5" s="511" t="s">
        <v>6</v>
      </c>
      <c r="B5" s="511"/>
      <c r="C5" s="511"/>
      <c r="D5" s="511"/>
      <c r="E5" s="554" t="s">
        <v>7</v>
      </c>
      <c r="F5" s="554"/>
      <c r="G5" s="554"/>
      <c r="H5" s="554"/>
      <c r="I5" s="554"/>
      <c r="J5" s="554"/>
      <c r="K5" s="511" t="s">
        <v>8</v>
      </c>
      <c r="L5" s="511"/>
      <c r="M5" s="511"/>
      <c r="N5" s="511"/>
      <c r="O5" s="511"/>
      <c r="P5" s="554"/>
      <c r="Q5" s="554"/>
      <c r="R5" s="554"/>
      <c r="S5" s="554"/>
      <c r="T5" s="554"/>
      <c r="U5" s="554"/>
      <c r="V5" s="554"/>
      <c r="W5" s="554"/>
      <c r="X5" s="511" t="s">
        <v>9</v>
      </c>
      <c r="Y5" s="511"/>
      <c r="Z5" s="511"/>
      <c r="AA5" s="511"/>
      <c r="AB5" s="511"/>
      <c r="AC5" s="554" t="s">
        <v>10</v>
      </c>
      <c r="AD5" s="554"/>
      <c r="AE5" s="554"/>
      <c r="AF5" s="554"/>
      <c r="AG5" s="554"/>
      <c r="AH5" s="554"/>
      <c r="AI5" s="554"/>
      <c r="AJ5" s="6"/>
      <c r="AK5" s="6"/>
      <c r="BA5" s="552" t="s">
        <v>11</v>
      </c>
      <c r="BB5" s="552"/>
      <c r="BC5" s="552"/>
      <c r="BD5" s="552"/>
      <c r="BE5" s="552"/>
      <c r="BF5" s="552"/>
      <c r="BG5" s="552"/>
      <c r="BH5" s="552"/>
    </row>
    <row r="6" spans="1:60" s="5" customFormat="1" ht="33" customHeight="1" thickTop="1" thickBot="1" x14ac:dyDescent="0.3">
      <c r="A6" s="511" t="s">
        <v>12</v>
      </c>
      <c r="B6" s="511"/>
      <c r="C6" s="511"/>
      <c r="D6" s="511"/>
      <c r="E6" s="556"/>
      <c r="F6" s="556"/>
      <c r="G6" s="556"/>
      <c r="H6" s="556"/>
      <c r="I6" s="556"/>
      <c r="J6" s="556"/>
      <c r="K6" s="556"/>
      <c r="L6" s="556"/>
      <c r="M6" s="556"/>
      <c r="N6" s="556"/>
      <c r="O6" s="556"/>
      <c r="P6" s="556"/>
      <c r="Q6" s="556"/>
      <c r="R6" s="556"/>
      <c r="S6" s="556"/>
      <c r="T6" s="556"/>
      <c r="U6" s="556"/>
      <c r="V6" s="556"/>
      <c r="W6" s="556"/>
      <c r="X6" s="556"/>
      <c r="Y6" s="556"/>
      <c r="Z6" s="556"/>
      <c r="AA6" s="556"/>
      <c r="AB6" s="556"/>
      <c r="AC6" s="556"/>
      <c r="AD6" s="556"/>
      <c r="AE6" s="556"/>
      <c r="AF6" s="556"/>
      <c r="AG6" s="556"/>
      <c r="AH6" s="556"/>
      <c r="AI6" s="556"/>
      <c r="AJ6" s="4"/>
      <c r="AK6" s="4"/>
    </row>
    <row r="7" spans="1:60" s="5" customFormat="1" ht="33.75" customHeight="1" thickTop="1" thickBot="1" x14ac:dyDescent="0.3">
      <c r="A7" s="511" t="s">
        <v>13</v>
      </c>
      <c r="B7" s="511"/>
      <c r="C7" s="511"/>
      <c r="D7" s="511"/>
      <c r="E7" s="555"/>
      <c r="F7" s="555"/>
      <c r="G7" s="555"/>
      <c r="H7" s="555"/>
      <c r="I7" s="555"/>
      <c r="J7" s="555"/>
      <c r="K7" s="555"/>
      <c r="L7" s="555"/>
      <c r="M7" s="555"/>
      <c r="N7" s="555"/>
      <c r="O7" s="555"/>
      <c r="P7" s="555"/>
      <c r="Q7" s="555"/>
      <c r="R7" s="555"/>
      <c r="S7" s="555"/>
      <c r="T7" s="555"/>
      <c r="U7" s="555"/>
      <c r="V7" s="555"/>
      <c r="W7" s="555"/>
      <c r="X7" s="555"/>
      <c r="Y7" s="555"/>
      <c r="Z7" s="555"/>
      <c r="AA7" s="555"/>
      <c r="AB7" s="555"/>
      <c r="AC7" s="555"/>
      <c r="AD7" s="555"/>
      <c r="AE7" s="555"/>
      <c r="AF7" s="555"/>
      <c r="AG7" s="555"/>
      <c r="AH7" s="555"/>
      <c r="AI7" s="555"/>
      <c r="AJ7" s="4"/>
      <c r="AK7" s="4"/>
    </row>
    <row r="8" spans="1:60" s="5" customFormat="1" ht="33.75" customHeight="1" thickTop="1" thickBot="1" x14ac:dyDescent="0.3">
      <c r="A8" s="511" t="s">
        <v>14</v>
      </c>
      <c r="B8" s="511"/>
      <c r="C8" s="511"/>
      <c r="D8" s="511"/>
      <c r="E8" s="555"/>
      <c r="F8" s="555"/>
      <c r="G8" s="555"/>
      <c r="H8" s="555"/>
      <c r="I8" s="555"/>
      <c r="J8" s="555"/>
      <c r="K8" s="555"/>
      <c r="L8" s="555"/>
      <c r="M8" s="555"/>
      <c r="N8" s="555"/>
      <c r="O8" s="555"/>
      <c r="P8" s="555"/>
      <c r="Q8" s="555"/>
      <c r="R8" s="555"/>
      <c r="S8" s="555"/>
      <c r="T8" s="555"/>
      <c r="U8" s="555"/>
      <c r="V8" s="555"/>
      <c r="W8" s="555"/>
      <c r="X8" s="555"/>
      <c r="Y8" s="555"/>
      <c r="Z8" s="555"/>
      <c r="AA8" s="555"/>
      <c r="AB8" s="555"/>
      <c r="AC8" s="555"/>
      <c r="AD8" s="555"/>
      <c r="AE8" s="555"/>
      <c r="AF8" s="555"/>
      <c r="AG8" s="555"/>
      <c r="AH8" s="555"/>
      <c r="AI8" s="555"/>
      <c r="AJ8" s="4"/>
      <c r="AK8" s="4"/>
    </row>
    <row r="9" spans="1:60" s="5" customFormat="1" ht="15" customHeight="1" thickTop="1" x14ac:dyDescent="0.25">
      <c r="A9" s="537" t="s">
        <v>15</v>
      </c>
      <c r="B9" s="538"/>
      <c r="C9" s="538"/>
      <c r="D9" s="538"/>
      <c r="E9" s="538"/>
      <c r="F9" s="538"/>
      <c r="G9" s="538"/>
      <c r="H9" s="538"/>
      <c r="I9" s="538"/>
      <c r="J9" s="538"/>
      <c r="K9" s="538"/>
      <c r="L9" s="538"/>
      <c r="M9" s="538"/>
      <c r="N9" s="538"/>
      <c r="O9" s="538"/>
      <c r="P9" s="538"/>
      <c r="Q9" s="538"/>
      <c r="R9" s="538"/>
      <c r="S9" s="538"/>
      <c r="T9" s="538"/>
      <c r="U9" s="538"/>
      <c r="V9" s="538"/>
      <c r="W9" s="538"/>
      <c r="X9" s="538"/>
      <c r="Y9" s="538"/>
      <c r="Z9" s="538"/>
      <c r="AA9" s="538"/>
      <c r="AB9" s="538"/>
      <c r="AC9" s="538"/>
      <c r="AD9" s="538"/>
      <c r="AE9" s="538"/>
      <c r="AF9" s="538"/>
      <c r="AG9" s="538"/>
      <c r="AH9" s="538"/>
      <c r="AI9" s="553"/>
      <c r="AJ9" s="4"/>
      <c r="AK9" s="4"/>
    </row>
    <row r="10" spans="1:60" s="5" customFormat="1" ht="17.25" customHeight="1" thickBot="1" x14ac:dyDescent="0.3">
      <c r="A10" s="542"/>
      <c r="B10" s="543"/>
      <c r="C10" s="543"/>
      <c r="D10" s="543"/>
      <c r="E10" s="543"/>
      <c r="F10" s="543"/>
      <c r="G10" s="543"/>
      <c r="H10" s="543"/>
      <c r="I10" s="543"/>
      <c r="J10" s="543"/>
      <c r="K10" s="543"/>
      <c r="L10" s="543"/>
      <c r="M10" s="543"/>
      <c r="N10" s="543"/>
      <c r="O10" s="543"/>
      <c r="P10" s="543"/>
      <c r="Q10" s="543"/>
      <c r="R10" s="543"/>
      <c r="S10" s="543"/>
      <c r="T10" s="543"/>
      <c r="U10" s="543"/>
      <c r="V10" s="543"/>
      <c r="W10" s="543"/>
      <c r="X10" s="543"/>
      <c r="Y10" s="543"/>
      <c r="Z10" s="543"/>
      <c r="AA10" s="543"/>
      <c r="AB10" s="543"/>
      <c r="AC10" s="543"/>
      <c r="AD10" s="543"/>
      <c r="AE10" s="543"/>
      <c r="AF10" s="543"/>
      <c r="AG10" s="543"/>
      <c r="AH10" s="543"/>
      <c r="AI10" s="544"/>
      <c r="AJ10" s="4"/>
      <c r="AK10" s="4"/>
    </row>
    <row r="11" spans="1:60" s="5" customFormat="1" ht="45" customHeight="1" thickTop="1" thickBot="1" x14ac:dyDescent="0.3">
      <c r="A11" s="522"/>
      <c r="B11" s="523"/>
      <c r="C11" s="523"/>
      <c r="D11" s="523"/>
      <c r="E11" s="523"/>
      <c r="F11" s="523"/>
      <c r="G11" s="523"/>
      <c r="H11" s="523"/>
      <c r="I11" s="523"/>
      <c r="J11" s="523"/>
      <c r="K11" s="523"/>
      <c r="L11" s="523"/>
      <c r="M11" s="523"/>
      <c r="N11" s="523"/>
      <c r="O11" s="523"/>
      <c r="P11" s="523"/>
      <c r="Q11" s="523"/>
      <c r="R11" s="523"/>
      <c r="S11" s="523"/>
      <c r="T11" s="523"/>
      <c r="U11" s="523"/>
      <c r="V11" s="523"/>
      <c r="W11" s="523"/>
      <c r="X11" s="523"/>
      <c r="Y11" s="523"/>
      <c r="Z11" s="523"/>
      <c r="AA11" s="523"/>
      <c r="AB11" s="523"/>
      <c r="AC11" s="523"/>
      <c r="AD11" s="523"/>
      <c r="AE11" s="523"/>
      <c r="AF11" s="523"/>
      <c r="AG11" s="523"/>
      <c r="AH11" s="523"/>
      <c r="AI11" s="524"/>
      <c r="AJ11" s="4"/>
      <c r="AK11" s="4"/>
    </row>
    <row r="12" spans="1:60" s="5" customFormat="1" ht="21" customHeight="1" thickTop="1" thickBot="1" x14ac:dyDescent="0.3">
      <c r="A12" s="516" t="s">
        <v>16</v>
      </c>
      <c r="B12" s="517"/>
      <c r="C12" s="517"/>
      <c r="D12" s="517"/>
      <c r="E12" s="517"/>
      <c r="F12" s="517"/>
      <c r="G12" s="517"/>
      <c r="H12" s="517"/>
      <c r="I12" s="517"/>
      <c r="J12" s="517"/>
      <c r="K12" s="517"/>
      <c r="L12" s="517"/>
      <c r="M12" s="517"/>
      <c r="N12" s="517"/>
      <c r="O12" s="517"/>
      <c r="P12" s="517"/>
      <c r="Q12" s="517"/>
      <c r="R12" s="517"/>
      <c r="S12" s="517"/>
      <c r="T12" s="517"/>
      <c r="U12" s="517"/>
      <c r="V12" s="517"/>
      <c r="W12" s="517"/>
      <c r="X12" s="517"/>
      <c r="Y12" s="517"/>
      <c r="Z12" s="517"/>
      <c r="AA12" s="517"/>
      <c r="AB12" s="517"/>
      <c r="AC12" s="517"/>
      <c r="AD12" s="517"/>
      <c r="AE12" s="517"/>
      <c r="AF12" s="517"/>
      <c r="AG12" s="517"/>
      <c r="AH12" s="517"/>
      <c r="AI12" s="518"/>
      <c r="AJ12" s="8"/>
      <c r="AK12" s="8"/>
    </row>
    <row r="13" spans="1:60" s="5" customFormat="1" ht="43.5" customHeight="1" thickTop="1" thickBot="1" x14ac:dyDescent="0.3">
      <c r="A13" s="516" t="s">
        <v>17</v>
      </c>
      <c r="B13" s="517"/>
      <c r="C13" s="517"/>
      <c r="D13" s="518"/>
      <c r="E13" s="537" t="str">
        <f>'Elenco P.O.'!E11</f>
        <v>Misura la capacità di utilizzo delle risorse a disposizione</v>
      </c>
      <c r="F13" s="538"/>
      <c r="G13" s="538"/>
      <c r="H13" s="538"/>
      <c r="I13" s="538"/>
      <c r="J13" s="538"/>
      <c r="K13" s="538"/>
      <c r="L13" s="538"/>
      <c r="M13" s="538"/>
      <c r="N13" s="538"/>
      <c r="O13" s="538"/>
      <c r="P13" s="538"/>
      <c r="Q13" s="538"/>
      <c r="R13" s="538"/>
      <c r="S13" s="538"/>
      <c r="T13" s="538"/>
      <c r="U13" s="538"/>
      <c r="V13" s="538"/>
      <c r="W13" s="538"/>
      <c r="X13" s="538"/>
      <c r="Y13" s="538"/>
      <c r="Z13" s="538"/>
      <c r="AA13" s="538"/>
      <c r="AB13" s="538"/>
      <c r="AC13" s="538"/>
      <c r="AD13" s="538"/>
      <c r="AE13" s="538"/>
      <c r="AF13" s="538"/>
      <c r="AG13" s="538"/>
      <c r="AH13" s="538"/>
      <c r="AI13" s="553"/>
      <c r="AJ13" s="4"/>
      <c r="AK13" s="4"/>
    </row>
    <row r="14" spans="1:60" s="5" customFormat="1" ht="16.5" thickTop="1" x14ac:dyDescent="0.25">
      <c r="A14" s="537" t="s">
        <v>18</v>
      </c>
      <c r="B14" s="538"/>
      <c r="C14" s="538"/>
      <c r="D14" s="538"/>
      <c r="E14" s="545" t="s">
        <v>219</v>
      </c>
      <c r="F14" s="547"/>
      <c r="G14" s="547"/>
      <c r="H14" s="547"/>
      <c r="I14" s="547"/>
      <c r="J14" s="547"/>
      <c r="K14" s="547"/>
      <c r="L14" s="547"/>
      <c r="M14" s="545" t="s">
        <v>220</v>
      </c>
      <c r="N14" s="547"/>
      <c r="O14" s="547"/>
      <c r="P14" s="547"/>
      <c r="Q14" s="547"/>
      <c r="R14" s="547"/>
      <c r="S14" s="547"/>
      <c r="T14" s="547"/>
      <c r="U14" s="545" t="s">
        <v>221</v>
      </c>
      <c r="V14" s="547"/>
      <c r="W14" s="547"/>
      <c r="X14" s="547"/>
      <c r="Y14" s="547"/>
      <c r="Z14" s="547"/>
      <c r="AA14" s="547"/>
      <c r="AB14" s="547"/>
      <c r="AC14" s="545" t="s">
        <v>222</v>
      </c>
      <c r="AD14" s="547"/>
      <c r="AE14" s="546"/>
      <c r="AF14" s="545">
        <v>2018</v>
      </c>
      <c r="AG14" s="546"/>
      <c r="AH14" s="545">
        <v>2017</v>
      </c>
      <c r="AI14" s="546"/>
      <c r="AJ14" s="4"/>
      <c r="AK14" s="4"/>
      <c r="AV14" s="4"/>
      <c r="AW14" s="4"/>
      <c r="AX14" s="4"/>
    </row>
    <row r="15" spans="1:60" s="5" customFormat="1" ht="15.75" x14ac:dyDescent="0.25">
      <c r="A15" s="539"/>
      <c r="B15" s="540"/>
      <c r="C15" s="540"/>
      <c r="D15" s="541"/>
      <c r="E15" s="525"/>
      <c r="F15" s="536"/>
      <c r="G15" s="536"/>
      <c r="H15" s="536"/>
      <c r="I15" s="536"/>
      <c r="J15" s="536"/>
      <c r="K15" s="536"/>
      <c r="L15" s="536"/>
      <c r="M15" s="525"/>
      <c r="N15" s="536"/>
      <c r="O15" s="536"/>
      <c r="P15" s="536"/>
      <c r="Q15" s="536"/>
      <c r="R15" s="536"/>
      <c r="S15" s="536"/>
      <c r="T15" s="536"/>
      <c r="U15" s="525"/>
      <c r="V15" s="536"/>
      <c r="W15" s="536"/>
      <c r="X15" s="536"/>
      <c r="Y15" s="536"/>
      <c r="Z15" s="536"/>
      <c r="AA15" s="536"/>
      <c r="AB15" s="536"/>
      <c r="AC15" s="525"/>
      <c r="AD15" s="536"/>
      <c r="AE15" s="526"/>
      <c r="AF15" s="525"/>
      <c r="AG15" s="526"/>
      <c r="AH15" s="525"/>
      <c r="AI15" s="526"/>
      <c r="AJ15" s="4"/>
      <c r="AK15" s="4"/>
      <c r="AV15" s="4"/>
      <c r="AW15" s="4"/>
      <c r="AX15" s="4"/>
    </row>
    <row r="16" spans="1:60" s="5" customFormat="1" ht="15.75" x14ac:dyDescent="0.25">
      <c r="A16" s="539"/>
      <c r="B16" s="540"/>
      <c r="C16" s="540"/>
      <c r="D16" s="541"/>
      <c r="E16" s="525"/>
      <c r="F16" s="536"/>
      <c r="G16" s="536"/>
      <c r="H16" s="536"/>
      <c r="I16" s="536"/>
      <c r="J16" s="536"/>
      <c r="K16" s="536"/>
      <c r="L16" s="536"/>
      <c r="M16" s="525"/>
      <c r="N16" s="536"/>
      <c r="O16" s="536"/>
      <c r="P16" s="536"/>
      <c r="Q16" s="536"/>
      <c r="R16" s="536"/>
      <c r="S16" s="536"/>
      <c r="T16" s="536"/>
      <c r="U16" s="525"/>
      <c r="V16" s="536"/>
      <c r="W16" s="536"/>
      <c r="X16" s="536"/>
      <c r="Y16" s="536"/>
      <c r="Z16" s="536"/>
      <c r="AA16" s="536"/>
      <c r="AB16" s="536"/>
      <c r="AC16" s="525"/>
      <c r="AD16" s="536"/>
      <c r="AE16" s="526"/>
      <c r="AF16" s="525"/>
      <c r="AG16" s="526"/>
      <c r="AH16" s="525"/>
      <c r="AI16" s="526"/>
      <c r="AJ16" s="4"/>
      <c r="AK16" s="4"/>
      <c r="AV16" s="4"/>
      <c r="AW16" s="4"/>
      <c r="AX16" s="4"/>
    </row>
    <row r="17" spans="1:50" s="5" customFormat="1" ht="15.75" x14ac:dyDescent="0.25">
      <c r="A17" s="539"/>
      <c r="B17" s="540"/>
      <c r="C17" s="540"/>
      <c r="D17" s="541"/>
      <c r="E17" s="525"/>
      <c r="F17" s="536"/>
      <c r="G17" s="536"/>
      <c r="H17" s="536"/>
      <c r="I17" s="536"/>
      <c r="J17" s="536"/>
      <c r="K17" s="536"/>
      <c r="L17" s="536"/>
      <c r="M17" s="525"/>
      <c r="N17" s="536"/>
      <c r="O17" s="536"/>
      <c r="P17" s="536"/>
      <c r="Q17" s="536"/>
      <c r="R17" s="536"/>
      <c r="S17" s="536"/>
      <c r="T17" s="536"/>
      <c r="U17" s="525"/>
      <c r="V17" s="536"/>
      <c r="W17" s="536"/>
      <c r="X17" s="536"/>
      <c r="Y17" s="536"/>
      <c r="Z17" s="536"/>
      <c r="AA17" s="536"/>
      <c r="AB17" s="536"/>
      <c r="AC17" s="525"/>
      <c r="AD17" s="536"/>
      <c r="AE17" s="526"/>
      <c r="AF17" s="525"/>
      <c r="AG17" s="526"/>
      <c r="AH17" s="525"/>
      <c r="AI17" s="526"/>
      <c r="AJ17" s="4"/>
      <c r="AK17" s="4"/>
      <c r="AV17" s="4"/>
      <c r="AW17" s="4"/>
      <c r="AX17" s="4"/>
    </row>
    <row r="18" spans="1:50" s="5" customFormat="1" ht="15.75" x14ac:dyDescent="0.25">
      <c r="A18" s="539"/>
      <c r="B18" s="540"/>
      <c r="C18" s="540"/>
      <c r="D18" s="541"/>
      <c r="E18" s="525"/>
      <c r="F18" s="536"/>
      <c r="G18" s="536"/>
      <c r="H18" s="536"/>
      <c r="I18" s="536"/>
      <c r="J18" s="536"/>
      <c r="K18" s="536"/>
      <c r="L18" s="536"/>
      <c r="M18" s="525"/>
      <c r="N18" s="536"/>
      <c r="O18" s="536"/>
      <c r="P18" s="536"/>
      <c r="Q18" s="536"/>
      <c r="R18" s="536"/>
      <c r="S18" s="536"/>
      <c r="T18" s="536"/>
      <c r="U18" s="525"/>
      <c r="V18" s="536"/>
      <c r="W18" s="536"/>
      <c r="X18" s="536"/>
      <c r="Y18" s="536"/>
      <c r="Z18" s="536"/>
      <c r="AA18" s="536"/>
      <c r="AB18" s="536"/>
      <c r="AC18" s="525"/>
      <c r="AD18" s="536"/>
      <c r="AE18" s="526"/>
      <c r="AF18" s="525"/>
      <c r="AG18" s="526"/>
      <c r="AH18" s="525"/>
      <c r="AI18" s="526"/>
      <c r="AJ18" s="4"/>
      <c r="AK18" s="4"/>
      <c r="AV18" s="4"/>
      <c r="AW18" s="4"/>
      <c r="AX18" s="4"/>
    </row>
    <row r="19" spans="1:50" s="5" customFormat="1" ht="15.75" x14ac:dyDescent="0.25">
      <c r="A19" s="539"/>
      <c r="B19" s="540"/>
      <c r="C19" s="540"/>
      <c r="D19" s="541"/>
      <c r="E19" s="525"/>
      <c r="F19" s="536"/>
      <c r="G19" s="536"/>
      <c r="H19" s="536"/>
      <c r="I19" s="536"/>
      <c r="J19" s="536"/>
      <c r="K19" s="536"/>
      <c r="L19" s="536"/>
      <c r="M19" s="525"/>
      <c r="N19" s="536"/>
      <c r="O19" s="536"/>
      <c r="P19" s="536"/>
      <c r="Q19" s="536"/>
      <c r="R19" s="536"/>
      <c r="S19" s="536"/>
      <c r="T19" s="536"/>
      <c r="U19" s="525"/>
      <c r="V19" s="536"/>
      <c r="W19" s="536"/>
      <c r="X19" s="536"/>
      <c r="Y19" s="536"/>
      <c r="Z19" s="536"/>
      <c r="AA19" s="536"/>
      <c r="AB19" s="536"/>
      <c r="AC19" s="525"/>
      <c r="AD19" s="536"/>
      <c r="AE19" s="526"/>
      <c r="AF19" s="525"/>
      <c r="AG19" s="526"/>
      <c r="AH19" s="525"/>
      <c r="AI19" s="526"/>
      <c r="AJ19" s="4"/>
      <c r="AK19" s="4"/>
      <c r="AV19" s="4"/>
      <c r="AW19" s="4"/>
      <c r="AX19" s="4"/>
    </row>
    <row r="20" spans="1:50" s="5" customFormat="1" ht="15.75" x14ac:dyDescent="0.25">
      <c r="A20" s="539"/>
      <c r="B20" s="540"/>
      <c r="C20" s="540"/>
      <c r="D20" s="541"/>
      <c r="E20" s="525"/>
      <c r="F20" s="536"/>
      <c r="G20" s="536"/>
      <c r="H20" s="536"/>
      <c r="I20" s="536"/>
      <c r="J20" s="536"/>
      <c r="K20" s="536"/>
      <c r="L20" s="536"/>
      <c r="M20" s="525"/>
      <c r="N20" s="536"/>
      <c r="O20" s="536"/>
      <c r="P20" s="536"/>
      <c r="Q20" s="536"/>
      <c r="R20" s="536"/>
      <c r="S20" s="536"/>
      <c r="T20" s="536"/>
      <c r="U20" s="525"/>
      <c r="V20" s="536"/>
      <c r="W20" s="536"/>
      <c r="X20" s="536"/>
      <c r="Y20" s="536"/>
      <c r="Z20" s="536"/>
      <c r="AA20" s="536"/>
      <c r="AB20" s="536"/>
      <c r="AC20" s="525"/>
      <c r="AD20" s="536"/>
      <c r="AE20" s="526"/>
      <c r="AF20" s="525"/>
      <c r="AG20" s="526"/>
      <c r="AH20" s="525"/>
      <c r="AI20" s="526"/>
      <c r="AJ20" s="4"/>
      <c r="AK20" s="4"/>
      <c r="AV20" s="4"/>
      <c r="AW20" s="4"/>
      <c r="AX20" s="4"/>
    </row>
    <row r="21" spans="1:50" s="5" customFormat="1" ht="15.75" x14ac:dyDescent="0.25">
      <c r="A21" s="539"/>
      <c r="B21" s="540"/>
      <c r="C21" s="540"/>
      <c r="D21" s="541"/>
      <c r="E21" s="525"/>
      <c r="F21" s="536"/>
      <c r="G21" s="536"/>
      <c r="H21" s="536"/>
      <c r="I21" s="536"/>
      <c r="J21" s="536"/>
      <c r="K21" s="536"/>
      <c r="L21" s="536"/>
      <c r="M21" s="525"/>
      <c r="N21" s="536"/>
      <c r="O21" s="536"/>
      <c r="P21" s="536"/>
      <c r="Q21" s="536"/>
      <c r="R21" s="536"/>
      <c r="S21" s="536"/>
      <c r="T21" s="536"/>
      <c r="U21" s="525"/>
      <c r="V21" s="536"/>
      <c r="W21" s="536"/>
      <c r="X21" s="536"/>
      <c r="Y21" s="536"/>
      <c r="Z21" s="536"/>
      <c r="AA21" s="536"/>
      <c r="AB21" s="536"/>
      <c r="AC21" s="525"/>
      <c r="AD21" s="536"/>
      <c r="AE21" s="526"/>
      <c r="AF21" s="525"/>
      <c r="AG21" s="526"/>
      <c r="AH21" s="525"/>
      <c r="AI21" s="526"/>
      <c r="AJ21" s="4"/>
      <c r="AK21" s="4"/>
      <c r="AV21" s="4"/>
      <c r="AW21" s="4"/>
      <c r="AX21" s="4"/>
    </row>
    <row r="22" spans="1:50" s="5" customFormat="1" ht="15.75" x14ac:dyDescent="0.25">
      <c r="A22" s="539"/>
      <c r="B22" s="540"/>
      <c r="C22" s="540"/>
      <c r="D22" s="541"/>
      <c r="E22" s="64"/>
      <c r="F22" s="65"/>
      <c r="G22" s="65"/>
      <c r="H22" s="65"/>
      <c r="I22" s="65"/>
      <c r="J22" s="65"/>
      <c r="K22" s="65"/>
      <c r="L22" s="65"/>
      <c r="M22" s="64"/>
      <c r="N22" s="65"/>
      <c r="O22" s="65"/>
      <c r="P22" s="65"/>
      <c r="Q22" s="65"/>
      <c r="R22" s="65"/>
      <c r="S22" s="65"/>
      <c r="T22" s="65"/>
      <c r="U22" s="64"/>
      <c r="V22" s="65"/>
      <c r="W22" s="65"/>
      <c r="X22" s="65"/>
      <c r="Y22" s="65"/>
      <c r="Z22" s="65"/>
      <c r="AA22" s="65"/>
      <c r="AB22" s="65"/>
      <c r="AC22" s="64"/>
      <c r="AD22" s="65"/>
      <c r="AE22" s="66"/>
      <c r="AF22" s="64"/>
      <c r="AG22" s="66"/>
      <c r="AH22" s="64"/>
      <c r="AI22" s="66"/>
      <c r="AJ22" s="4"/>
      <c r="AK22" s="4"/>
      <c r="AV22" s="4"/>
      <c r="AW22" s="4"/>
      <c r="AX22" s="4"/>
    </row>
    <row r="23" spans="1:50" s="5" customFormat="1" ht="15.75" x14ac:dyDescent="0.25">
      <c r="A23" s="539"/>
      <c r="B23" s="540"/>
      <c r="C23" s="540"/>
      <c r="D23" s="541"/>
      <c r="E23" s="64"/>
      <c r="F23" s="65"/>
      <c r="G23" s="65"/>
      <c r="H23" s="65"/>
      <c r="I23" s="65"/>
      <c r="J23" s="65"/>
      <c r="K23" s="65"/>
      <c r="L23" s="65"/>
      <c r="M23" s="64"/>
      <c r="N23" s="65"/>
      <c r="O23" s="65"/>
      <c r="P23" s="65"/>
      <c r="Q23" s="65"/>
      <c r="R23" s="65"/>
      <c r="S23" s="65"/>
      <c r="T23" s="65"/>
      <c r="U23" s="64"/>
      <c r="V23" s="65"/>
      <c r="W23" s="65"/>
      <c r="X23" s="65"/>
      <c r="Y23" s="65"/>
      <c r="Z23" s="65"/>
      <c r="AA23" s="65"/>
      <c r="AB23" s="65"/>
      <c r="AC23" s="64"/>
      <c r="AD23" s="65"/>
      <c r="AE23" s="66"/>
      <c r="AF23" s="64"/>
      <c r="AG23" s="66"/>
      <c r="AH23" s="64"/>
      <c r="AI23" s="66"/>
      <c r="AJ23" s="4"/>
      <c r="AK23" s="4"/>
      <c r="AV23" s="4"/>
      <c r="AW23" s="4"/>
      <c r="AX23" s="4"/>
    </row>
    <row r="24" spans="1:50" s="5" customFormat="1" ht="15.75" x14ac:dyDescent="0.25">
      <c r="A24" s="539"/>
      <c r="B24" s="540"/>
      <c r="C24" s="540"/>
      <c r="D24" s="541"/>
      <c r="E24" s="64"/>
      <c r="F24" s="65"/>
      <c r="G24" s="65"/>
      <c r="H24" s="65"/>
      <c r="I24" s="65"/>
      <c r="J24" s="65"/>
      <c r="K24" s="65"/>
      <c r="L24" s="65"/>
      <c r="M24" s="64"/>
      <c r="N24" s="65"/>
      <c r="O24" s="65"/>
      <c r="P24" s="65"/>
      <c r="Q24" s="65"/>
      <c r="R24" s="65"/>
      <c r="S24" s="65"/>
      <c r="T24" s="65"/>
      <c r="U24" s="64"/>
      <c r="V24" s="65"/>
      <c r="W24" s="65"/>
      <c r="X24" s="65"/>
      <c r="Y24" s="65"/>
      <c r="Z24" s="65"/>
      <c r="AA24" s="65"/>
      <c r="AB24" s="65"/>
      <c r="AC24" s="64"/>
      <c r="AD24" s="65"/>
      <c r="AE24" s="66"/>
      <c r="AF24" s="64"/>
      <c r="AG24" s="66"/>
      <c r="AH24" s="64"/>
      <c r="AI24" s="66"/>
      <c r="AJ24" s="4"/>
      <c r="AK24" s="4"/>
      <c r="AV24" s="4"/>
      <c r="AW24" s="4"/>
      <c r="AX24" s="4"/>
    </row>
    <row r="25" spans="1:50" s="5" customFormat="1" ht="15.75" x14ac:dyDescent="0.25">
      <c r="A25" s="539"/>
      <c r="B25" s="540"/>
      <c r="C25" s="540"/>
      <c r="D25" s="541"/>
      <c r="E25" s="64"/>
      <c r="F25" s="65"/>
      <c r="G25" s="65"/>
      <c r="H25" s="65"/>
      <c r="I25" s="65"/>
      <c r="J25" s="65"/>
      <c r="K25" s="65"/>
      <c r="L25" s="65"/>
      <c r="M25" s="64"/>
      <c r="N25" s="65"/>
      <c r="O25" s="65"/>
      <c r="P25" s="65"/>
      <c r="Q25" s="65"/>
      <c r="R25" s="65"/>
      <c r="S25" s="65"/>
      <c r="T25" s="65"/>
      <c r="U25" s="64"/>
      <c r="V25" s="65"/>
      <c r="W25" s="65"/>
      <c r="X25" s="65"/>
      <c r="Y25" s="65"/>
      <c r="Z25" s="65"/>
      <c r="AA25" s="65"/>
      <c r="AB25" s="65"/>
      <c r="AC25" s="64"/>
      <c r="AD25" s="65"/>
      <c r="AE25" s="66"/>
      <c r="AF25" s="64"/>
      <c r="AG25" s="66"/>
      <c r="AH25" s="64"/>
      <c r="AI25" s="66"/>
      <c r="AJ25" s="4"/>
      <c r="AK25" s="4"/>
      <c r="AV25" s="4"/>
      <c r="AW25" s="4"/>
      <c r="AX25" s="4"/>
    </row>
    <row r="26" spans="1:50" s="5" customFormat="1" ht="15.75" x14ac:dyDescent="0.25">
      <c r="A26" s="539"/>
      <c r="B26" s="540"/>
      <c r="C26" s="540"/>
      <c r="D26" s="541"/>
      <c r="E26" s="64"/>
      <c r="F26" s="65"/>
      <c r="G26" s="65"/>
      <c r="H26" s="65"/>
      <c r="I26" s="65"/>
      <c r="J26" s="65"/>
      <c r="K26" s="65"/>
      <c r="L26" s="65"/>
      <c r="M26" s="64"/>
      <c r="N26" s="65"/>
      <c r="O26" s="65"/>
      <c r="P26" s="65"/>
      <c r="Q26" s="65"/>
      <c r="R26" s="65"/>
      <c r="S26" s="65"/>
      <c r="T26" s="65"/>
      <c r="U26" s="64"/>
      <c r="V26" s="65"/>
      <c r="W26" s="65"/>
      <c r="X26" s="65"/>
      <c r="Y26" s="65"/>
      <c r="Z26" s="65"/>
      <c r="AA26" s="65"/>
      <c r="AB26" s="65"/>
      <c r="AC26" s="64"/>
      <c r="AD26" s="65"/>
      <c r="AE26" s="66"/>
      <c r="AF26" s="64"/>
      <c r="AG26" s="66"/>
      <c r="AH26" s="64"/>
      <c r="AI26" s="66"/>
      <c r="AJ26" s="4"/>
      <c r="AK26" s="4"/>
      <c r="AV26" s="4"/>
      <c r="AW26" s="4"/>
      <c r="AX26" s="4"/>
    </row>
    <row r="27" spans="1:50" s="5" customFormat="1" ht="15.75" x14ac:dyDescent="0.25">
      <c r="A27" s="539"/>
      <c r="B27" s="540"/>
      <c r="C27" s="540"/>
      <c r="D27" s="541"/>
      <c r="E27" s="64"/>
      <c r="F27" s="65"/>
      <c r="G27" s="65"/>
      <c r="H27" s="65"/>
      <c r="I27" s="65"/>
      <c r="J27" s="65"/>
      <c r="K27" s="65"/>
      <c r="L27" s="65"/>
      <c r="M27" s="64"/>
      <c r="N27" s="65"/>
      <c r="O27" s="65"/>
      <c r="P27" s="65"/>
      <c r="Q27" s="65"/>
      <c r="R27" s="65"/>
      <c r="S27" s="65"/>
      <c r="T27" s="65"/>
      <c r="U27" s="64"/>
      <c r="V27" s="65"/>
      <c r="W27" s="65"/>
      <c r="X27" s="65"/>
      <c r="Y27" s="65"/>
      <c r="Z27" s="65"/>
      <c r="AA27" s="65"/>
      <c r="AB27" s="65"/>
      <c r="AC27" s="64"/>
      <c r="AD27" s="65"/>
      <c r="AE27" s="66"/>
      <c r="AF27" s="64"/>
      <c r="AG27" s="66"/>
      <c r="AH27" s="64"/>
      <c r="AI27" s="66"/>
      <c r="AJ27" s="4"/>
      <c r="AK27" s="4"/>
      <c r="AV27" s="4"/>
      <c r="AW27" s="4"/>
      <c r="AX27" s="4"/>
    </row>
    <row r="28" spans="1:50" s="5" customFormat="1" ht="16.5" thickBot="1" x14ac:dyDescent="0.3">
      <c r="A28" s="542"/>
      <c r="B28" s="543"/>
      <c r="C28" s="543"/>
      <c r="D28" s="544"/>
      <c r="E28" s="525"/>
      <c r="F28" s="536"/>
      <c r="G28" s="536"/>
      <c r="H28" s="536"/>
      <c r="I28" s="536"/>
      <c r="J28" s="536"/>
      <c r="K28" s="536"/>
      <c r="L28" s="536"/>
      <c r="M28" s="525"/>
      <c r="N28" s="536"/>
      <c r="O28" s="536"/>
      <c r="P28" s="536"/>
      <c r="Q28" s="536"/>
      <c r="R28" s="536"/>
      <c r="S28" s="536"/>
      <c r="T28" s="536"/>
      <c r="U28" s="525"/>
      <c r="V28" s="536"/>
      <c r="W28" s="536"/>
      <c r="X28" s="536"/>
      <c r="Y28" s="536"/>
      <c r="Z28" s="536"/>
      <c r="AA28" s="536"/>
      <c r="AB28" s="536"/>
      <c r="AC28" s="525"/>
      <c r="AD28" s="536"/>
      <c r="AE28" s="526"/>
      <c r="AF28" s="525"/>
      <c r="AG28" s="526"/>
      <c r="AH28" s="525"/>
      <c r="AI28" s="526"/>
      <c r="AJ28" s="4"/>
      <c r="AK28" s="4"/>
      <c r="AV28" s="4"/>
      <c r="AW28" s="4"/>
      <c r="AX28" s="4"/>
    </row>
    <row r="29" spans="1:50" s="5" customFormat="1" ht="15.75" customHeight="1" thickTop="1" thickBot="1" x14ac:dyDescent="0.3">
      <c r="A29" s="511" t="s">
        <v>19</v>
      </c>
      <c r="B29" s="511"/>
      <c r="C29" s="511"/>
      <c r="D29" s="511"/>
      <c r="E29" s="511" t="s">
        <v>20</v>
      </c>
      <c r="F29" s="511"/>
      <c r="G29" s="511"/>
      <c r="H29" s="511"/>
      <c r="I29" s="516" t="s">
        <v>21</v>
      </c>
      <c r="J29" s="517"/>
      <c r="K29" s="517"/>
      <c r="L29" s="517"/>
      <c r="M29" s="517"/>
      <c r="N29" s="517"/>
      <c r="O29" s="517"/>
      <c r="P29" s="517"/>
      <c r="Q29" s="517"/>
      <c r="R29" s="517"/>
      <c r="S29" s="517"/>
      <c r="T29" s="517"/>
      <c r="U29" s="517"/>
      <c r="V29" s="517"/>
      <c r="W29" s="518"/>
      <c r="X29" s="511" t="s">
        <v>22</v>
      </c>
      <c r="Y29" s="511"/>
      <c r="Z29" s="511"/>
      <c r="AA29" s="511"/>
      <c r="AB29" s="511"/>
      <c r="AC29" s="511"/>
      <c r="AD29" s="511"/>
      <c r="AE29" s="511"/>
      <c r="AF29" s="511"/>
      <c r="AG29" s="511"/>
      <c r="AH29" s="511"/>
      <c r="AI29" s="511"/>
      <c r="AJ29" s="4"/>
      <c r="AK29" s="4"/>
    </row>
    <row r="30" spans="1:50" s="5" customFormat="1" ht="15.75" customHeight="1" thickTop="1" thickBot="1" x14ac:dyDescent="0.3">
      <c r="A30" s="511"/>
      <c r="B30" s="511"/>
      <c r="C30" s="511"/>
      <c r="D30" s="511"/>
      <c r="E30" s="511"/>
      <c r="F30" s="511"/>
      <c r="G30" s="511"/>
      <c r="H30" s="511"/>
      <c r="I30" s="516" t="s">
        <v>23</v>
      </c>
      <c r="J30" s="517"/>
      <c r="K30" s="517"/>
      <c r="L30" s="517"/>
      <c r="M30" s="518"/>
      <c r="N30" s="516" t="s">
        <v>24</v>
      </c>
      <c r="O30" s="517"/>
      <c r="P30" s="517"/>
      <c r="Q30" s="517"/>
      <c r="R30" s="518"/>
      <c r="S30" s="516" t="s">
        <v>25</v>
      </c>
      <c r="T30" s="517"/>
      <c r="U30" s="517"/>
      <c r="V30" s="517"/>
      <c r="W30" s="518"/>
      <c r="X30" s="527">
        <f>IF(I31="X",5)+IF(I32="X",5)+IF(I33="X",5)+IF(I34="X",1)+IF(N31="X",3)+IF(N32="X",3)+IF(N33="X",3)+IF(N34="X",3)+IF(S31="X",1)+IF(S32="X",1)+IF(S33="X",1)+IF(S34="X",5)</f>
        <v>0</v>
      </c>
      <c r="Y30" s="528"/>
      <c r="Z30" s="528"/>
      <c r="AA30" s="528"/>
      <c r="AB30" s="528"/>
      <c r="AC30" s="528"/>
      <c r="AD30" s="528"/>
      <c r="AE30" s="528"/>
      <c r="AF30" s="528"/>
      <c r="AG30" s="528"/>
      <c r="AH30" s="528"/>
      <c r="AI30" s="529"/>
      <c r="AJ30" s="4"/>
      <c r="AK30" s="4"/>
    </row>
    <row r="31" spans="1:50" s="5" customFormat="1" ht="18.75" customHeight="1" thickTop="1" thickBot="1" x14ac:dyDescent="0.3">
      <c r="A31" s="511"/>
      <c r="B31" s="511"/>
      <c r="C31" s="511"/>
      <c r="D31" s="511"/>
      <c r="E31" s="511" t="s">
        <v>26</v>
      </c>
      <c r="F31" s="511"/>
      <c r="G31" s="511"/>
      <c r="H31" s="511"/>
      <c r="I31" s="522"/>
      <c r="J31" s="523"/>
      <c r="K31" s="523"/>
      <c r="L31" s="523"/>
      <c r="M31" s="524"/>
      <c r="N31" s="522"/>
      <c r="O31" s="523"/>
      <c r="P31" s="523"/>
      <c r="Q31" s="523"/>
      <c r="R31" s="524"/>
      <c r="S31" s="522"/>
      <c r="T31" s="523"/>
      <c r="U31" s="523"/>
      <c r="V31" s="523"/>
      <c r="W31" s="524"/>
      <c r="X31" s="530"/>
      <c r="Y31" s="531"/>
      <c r="Z31" s="531"/>
      <c r="AA31" s="531"/>
      <c r="AB31" s="531"/>
      <c r="AC31" s="531"/>
      <c r="AD31" s="531"/>
      <c r="AE31" s="531"/>
      <c r="AF31" s="531"/>
      <c r="AG31" s="531"/>
      <c r="AH31" s="531"/>
      <c r="AI31" s="532"/>
      <c r="AJ31" s="4"/>
      <c r="AK31" s="4"/>
    </row>
    <row r="32" spans="1:50" s="5" customFormat="1" ht="17.25" customHeight="1" thickTop="1" thickBot="1" x14ac:dyDescent="0.3">
      <c r="A32" s="511"/>
      <c r="B32" s="511"/>
      <c r="C32" s="511"/>
      <c r="D32" s="511"/>
      <c r="E32" s="511" t="s">
        <v>27</v>
      </c>
      <c r="F32" s="511"/>
      <c r="G32" s="511"/>
      <c r="H32" s="511"/>
      <c r="I32" s="522"/>
      <c r="J32" s="523"/>
      <c r="K32" s="523"/>
      <c r="L32" s="523"/>
      <c r="M32" s="524"/>
      <c r="N32" s="522"/>
      <c r="O32" s="523"/>
      <c r="P32" s="523"/>
      <c r="Q32" s="523"/>
      <c r="R32" s="524"/>
      <c r="S32" s="522"/>
      <c r="T32" s="523"/>
      <c r="U32" s="523"/>
      <c r="V32" s="523"/>
      <c r="W32" s="524"/>
      <c r="X32" s="530"/>
      <c r="Y32" s="531"/>
      <c r="Z32" s="531"/>
      <c r="AA32" s="531"/>
      <c r="AB32" s="531"/>
      <c r="AC32" s="531"/>
      <c r="AD32" s="531"/>
      <c r="AE32" s="531"/>
      <c r="AF32" s="531"/>
      <c r="AG32" s="531"/>
      <c r="AH32" s="531"/>
      <c r="AI32" s="532"/>
      <c r="AJ32" s="4"/>
      <c r="AK32" s="4"/>
    </row>
    <row r="33" spans="1:37" s="5" customFormat="1" ht="20.25" customHeight="1" thickTop="1" thickBot="1" x14ac:dyDescent="0.3">
      <c r="A33" s="511"/>
      <c r="B33" s="511"/>
      <c r="C33" s="511"/>
      <c r="D33" s="511"/>
      <c r="E33" s="511" t="s">
        <v>28</v>
      </c>
      <c r="F33" s="511"/>
      <c r="G33" s="511"/>
      <c r="H33" s="511"/>
      <c r="I33" s="522"/>
      <c r="J33" s="523"/>
      <c r="K33" s="523"/>
      <c r="L33" s="523"/>
      <c r="M33" s="524"/>
      <c r="N33" s="522"/>
      <c r="O33" s="523"/>
      <c r="P33" s="523"/>
      <c r="Q33" s="523"/>
      <c r="R33" s="524"/>
      <c r="S33" s="522"/>
      <c r="T33" s="523"/>
      <c r="U33" s="523"/>
      <c r="V33" s="523"/>
      <c r="W33" s="524"/>
      <c r="X33" s="530"/>
      <c r="Y33" s="531"/>
      <c r="Z33" s="531"/>
      <c r="AA33" s="531"/>
      <c r="AB33" s="531"/>
      <c r="AC33" s="531"/>
      <c r="AD33" s="531"/>
      <c r="AE33" s="531"/>
      <c r="AF33" s="531"/>
      <c r="AG33" s="531"/>
      <c r="AH33" s="531"/>
      <c r="AI33" s="532"/>
      <c r="AJ33" s="4"/>
      <c r="AK33" s="4"/>
    </row>
    <row r="34" spans="1:37" s="5" customFormat="1" ht="17.25" customHeight="1" thickTop="1" thickBot="1" x14ac:dyDescent="0.3">
      <c r="A34" s="511"/>
      <c r="B34" s="511"/>
      <c r="C34" s="511"/>
      <c r="D34" s="511"/>
      <c r="E34" s="511" t="s">
        <v>29</v>
      </c>
      <c r="F34" s="511"/>
      <c r="G34" s="511"/>
      <c r="H34" s="511"/>
      <c r="I34" s="522"/>
      <c r="J34" s="523"/>
      <c r="K34" s="523"/>
      <c r="L34" s="523"/>
      <c r="M34" s="524"/>
      <c r="N34" s="522"/>
      <c r="O34" s="523"/>
      <c r="P34" s="523"/>
      <c r="Q34" s="523"/>
      <c r="R34" s="524"/>
      <c r="S34" s="522"/>
      <c r="T34" s="523"/>
      <c r="U34" s="523"/>
      <c r="V34" s="523"/>
      <c r="W34" s="524"/>
      <c r="X34" s="533"/>
      <c r="Y34" s="534"/>
      <c r="Z34" s="534"/>
      <c r="AA34" s="534"/>
      <c r="AB34" s="534"/>
      <c r="AC34" s="534"/>
      <c r="AD34" s="534"/>
      <c r="AE34" s="534"/>
      <c r="AF34" s="534"/>
      <c r="AG34" s="534"/>
      <c r="AH34" s="534"/>
      <c r="AI34" s="535"/>
      <c r="AJ34" s="4"/>
      <c r="AK34" s="4"/>
    </row>
    <row r="35" spans="1:37" s="10" customFormat="1" ht="45.75" customHeight="1" thickTop="1" thickBot="1" x14ac:dyDescent="0.3">
      <c r="A35" s="519" t="s">
        <v>30</v>
      </c>
      <c r="B35" s="519"/>
      <c r="C35" s="519"/>
      <c r="D35" s="519"/>
      <c r="E35" s="520">
        <v>100</v>
      </c>
      <c r="F35" s="520"/>
      <c r="G35" s="520"/>
      <c r="H35" s="520"/>
      <c r="I35" s="520"/>
      <c r="J35" s="520"/>
      <c r="K35" s="520"/>
      <c r="L35" s="520"/>
      <c r="M35" s="520"/>
      <c r="N35" s="519" t="s">
        <v>31</v>
      </c>
      <c r="O35" s="519"/>
      <c r="P35" s="519"/>
      <c r="Q35" s="519"/>
      <c r="R35" s="519"/>
      <c r="S35" s="520">
        <v>100</v>
      </c>
      <c r="T35" s="520"/>
      <c r="U35" s="520"/>
      <c r="V35" s="520"/>
      <c r="W35" s="520"/>
      <c r="X35" s="519" t="s">
        <v>32</v>
      </c>
      <c r="Y35" s="519"/>
      <c r="Z35" s="519"/>
      <c r="AA35" s="519"/>
      <c r="AB35" s="519"/>
      <c r="AC35" s="519"/>
      <c r="AD35" s="519"/>
      <c r="AE35" s="519"/>
      <c r="AF35" s="521">
        <f>S35/E35</f>
        <v>1</v>
      </c>
      <c r="AG35" s="521"/>
      <c r="AH35" s="521"/>
      <c r="AI35" s="521"/>
      <c r="AJ35" s="9"/>
      <c r="AK35" s="9"/>
    </row>
    <row r="36" spans="1:37" ht="22.5" customHeight="1" thickTop="1" thickBot="1" x14ac:dyDescent="0.3">
      <c r="A36" s="511" t="s">
        <v>33</v>
      </c>
      <c r="B36" s="511"/>
      <c r="C36" s="511"/>
      <c r="D36" s="511"/>
      <c r="E36" s="511"/>
      <c r="F36" s="511"/>
      <c r="G36" s="511"/>
      <c r="H36" s="511"/>
      <c r="I36" s="511"/>
      <c r="J36" s="511"/>
      <c r="K36" s="511"/>
      <c r="L36" s="511"/>
      <c r="M36" s="511"/>
      <c r="N36" s="511"/>
      <c r="O36" s="511"/>
      <c r="P36" s="511"/>
      <c r="Q36" s="511"/>
      <c r="R36" s="511"/>
      <c r="S36" s="511"/>
      <c r="T36" s="511"/>
      <c r="U36" s="511"/>
      <c r="V36" s="511"/>
      <c r="W36" s="511"/>
      <c r="X36" s="511"/>
      <c r="Y36" s="511"/>
      <c r="Z36" s="511"/>
      <c r="AA36" s="511"/>
      <c r="AB36" s="511"/>
      <c r="AC36" s="511"/>
      <c r="AD36" s="511"/>
      <c r="AE36" s="511"/>
      <c r="AF36" s="511"/>
      <c r="AG36" s="511"/>
      <c r="AH36" s="511"/>
      <c r="AI36" s="511"/>
      <c r="AJ36" s="11"/>
      <c r="AK36" s="1"/>
    </row>
    <row r="37" spans="1:37" ht="30" customHeight="1" thickTop="1" thickBot="1" x14ac:dyDescent="0.3">
      <c r="A37" s="516" t="s">
        <v>34</v>
      </c>
      <c r="B37" s="517"/>
      <c r="C37" s="517"/>
      <c r="D37" s="517"/>
      <c r="E37" s="517"/>
      <c r="F37" s="517"/>
      <c r="G37" s="517"/>
      <c r="H37" s="517"/>
      <c r="I37" s="517"/>
      <c r="J37" s="517"/>
      <c r="K37" s="517"/>
      <c r="L37" s="517"/>
      <c r="M37" s="517"/>
      <c r="N37" s="517"/>
      <c r="O37" s="517"/>
      <c r="P37" s="517"/>
      <c r="Q37" s="517"/>
      <c r="R37" s="517"/>
      <c r="S37" s="517"/>
      <c r="T37" s="517"/>
      <c r="U37" s="517"/>
      <c r="V37" s="517"/>
      <c r="W37" s="518"/>
      <c r="X37" s="516" t="s">
        <v>35</v>
      </c>
      <c r="Y37" s="517"/>
      <c r="Z37" s="517"/>
      <c r="AA37" s="517"/>
      <c r="AB37" s="517"/>
      <c r="AC37" s="517"/>
      <c r="AD37" s="517"/>
      <c r="AE37" s="517"/>
      <c r="AF37" s="516" t="s">
        <v>36</v>
      </c>
      <c r="AG37" s="517"/>
      <c r="AH37" s="517"/>
      <c r="AI37" s="518"/>
      <c r="AJ37" s="1"/>
      <c r="AK37" s="1"/>
    </row>
    <row r="38" spans="1:37" ht="31.5" customHeight="1" thickTop="1" thickBot="1" x14ac:dyDescent="0.3">
      <c r="A38" s="511" t="s">
        <v>37</v>
      </c>
      <c r="B38" s="511"/>
      <c r="C38" s="511"/>
      <c r="D38" s="511"/>
      <c r="E38" s="511"/>
      <c r="F38" s="511" t="s">
        <v>38</v>
      </c>
      <c r="G38" s="511"/>
      <c r="H38" s="511"/>
      <c r="I38" s="511"/>
      <c r="J38" s="511" t="s">
        <v>39</v>
      </c>
      <c r="K38" s="511"/>
      <c r="L38" s="511"/>
      <c r="M38" s="511"/>
      <c r="N38" s="511" t="s">
        <v>40</v>
      </c>
      <c r="O38" s="511"/>
      <c r="P38" s="511"/>
      <c r="Q38" s="511"/>
      <c r="R38" s="511"/>
      <c r="S38" s="511"/>
      <c r="T38" s="511"/>
      <c r="U38" s="511"/>
      <c r="V38" s="511"/>
      <c r="W38" s="511"/>
      <c r="X38" s="511" t="s">
        <v>41</v>
      </c>
      <c r="Y38" s="511"/>
      <c r="Z38" s="511"/>
      <c r="AA38" s="511"/>
      <c r="AB38" s="511"/>
      <c r="AC38" s="511"/>
      <c r="AD38" s="511"/>
      <c r="AE38" s="511"/>
      <c r="AF38" s="511" t="s">
        <v>42</v>
      </c>
      <c r="AG38" s="511"/>
      <c r="AH38" s="511"/>
      <c r="AI38" s="511"/>
      <c r="AJ38" s="1"/>
      <c r="AK38" s="1"/>
    </row>
    <row r="39" spans="1:37" ht="16.5" thickTop="1" thickBot="1" x14ac:dyDescent="0.3">
      <c r="A39" s="510">
        <v>1</v>
      </c>
      <c r="B39" s="510"/>
      <c r="C39" s="510"/>
      <c r="D39" s="510"/>
      <c r="E39" s="510"/>
      <c r="F39" s="515"/>
      <c r="G39" s="515"/>
      <c r="H39" s="515"/>
      <c r="I39" s="515"/>
      <c r="J39" s="510">
        <f>F39*$X$30</f>
        <v>0</v>
      </c>
      <c r="K39" s="510"/>
      <c r="L39" s="510"/>
      <c r="M39" s="510"/>
      <c r="N39" s="510"/>
      <c r="O39" s="510"/>
      <c r="P39" s="510"/>
      <c r="Q39" s="510"/>
      <c r="R39" s="510"/>
      <c r="S39" s="510"/>
      <c r="T39" s="510"/>
      <c r="U39" s="510"/>
      <c r="V39" s="510"/>
      <c r="W39" s="510"/>
      <c r="X39" s="510"/>
      <c r="Y39" s="510"/>
      <c r="Z39" s="510"/>
      <c r="AA39" s="510"/>
      <c r="AB39" s="510"/>
      <c r="AC39" s="510"/>
      <c r="AD39" s="510"/>
      <c r="AE39" s="510"/>
      <c r="AF39" s="510"/>
      <c r="AG39" s="510"/>
      <c r="AH39" s="510"/>
      <c r="AI39" s="510"/>
      <c r="AJ39" s="1"/>
      <c r="AK39" s="1"/>
    </row>
    <row r="40" spans="1:37" ht="16.5" thickTop="1" thickBot="1" x14ac:dyDescent="0.3">
      <c r="A40" s="510"/>
      <c r="B40" s="510"/>
      <c r="C40" s="510"/>
      <c r="D40" s="510"/>
      <c r="E40" s="510"/>
      <c r="F40" s="515"/>
      <c r="G40" s="515"/>
      <c r="H40" s="515"/>
      <c r="I40" s="515"/>
      <c r="J40" s="510"/>
      <c r="K40" s="510"/>
      <c r="L40" s="510"/>
      <c r="M40" s="510"/>
      <c r="N40" s="510"/>
      <c r="O40" s="510"/>
      <c r="P40" s="510"/>
      <c r="Q40" s="510"/>
      <c r="R40" s="510"/>
      <c r="S40" s="510"/>
      <c r="T40" s="510"/>
      <c r="U40" s="510"/>
      <c r="V40" s="510"/>
      <c r="W40" s="510"/>
      <c r="X40" s="510"/>
      <c r="Y40" s="510"/>
      <c r="Z40" s="510"/>
      <c r="AA40" s="510"/>
      <c r="AB40" s="510"/>
      <c r="AC40" s="510"/>
      <c r="AD40" s="510"/>
      <c r="AE40" s="510"/>
      <c r="AF40" s="510"/>
      <c r="AG40" s="510"/>
      <c r="AH40" s="510"/>
      <c r="AI40" s="510"/>
      <c r="AJ40" s="1"/>
      <c r="AK40" s="1"/>
    </row>
    <row r="41" spans="1:37" ht="16.5" thickTop="1" thickBot="1" x14ac:dyDescent="0.3">
      <c r="A41" s="510"/>
      <c r="B41" s="510"/>
      <c r="C41" s="510"/>
      <c r="D41" s="510"/>
      <c r="E41" s="510"/>
      <c r="F41" s="515"/>
      <c r="G41" s="515"/>
      <c r="H41" s="515"/>
      <c r="I41" s="515"/>
      <c r="J41" s="510"/>
      <c r="K41" s="510"/>
      <c r="L41" s="510"/>
      <c r="M41" s="510"/>
      <c r="N41" s="510"/>
      <c r="O41" s="510"/>
      <c r="P41" s="510"/>
      <c r="Q41" s="510"/>
      <c r="R41" s="510"/>
      <c r="S41" s="510"/>
      <c r="T41" s="510"/>
      <c r="U41" s="510"/>
      <c r="V41" s="510"/>
      <c r="W41" s="510"/>
      <c r="X41" s="510"/>
      <c r="Y41" s="510"/>
      <c r="Z41" s="510"/>
      <c r="AA41" s="510"/>
      <c r="AB41" s="510"/>
      <c r="AC41" s="510"/>
      <c r="AD41" s="510"/>
      <c r="AE41" s="510"/>
      <c r="AF41" s="510"/>
      <c r="AG41" s="510"/>
      <c r="AH41" s="510"/>
      <c r="AI41" s="510"/>
      <c r="AJ41" s="1"/>
      <c r="AK41" s="1"/>
    </row>
    <row r="42" spans="1:37" ht="16.5" thickTop="1" thickBot="1" x14ac:dyDescent="0.3">
      <c r="A42" s="510"/>
      <c r="B42" s="510"/>
      <c r="C42" s="510"/>
      <c r="D42" s="510"/>
      <c r="E42" s="510"/>
      <c r="F42" s="515"/>
      <c r="G42" s="515"/>
      <c r="H42" s="515"/>
      <c r="I42" s="515"/>
      <c r="J42" s="510"/>
      <c r="K42" s="510"/>
      <c r="L42" s="510"/>
      <c r="M42" s="510"/>
      <c r="N42" s="510"/>
      <c r="O42" s="510"/>
      <c r="P42" s="510"/>
      <c r="Q42" s="510"/>
      <c r="R42" s="510"/>
      <c r="S42" s="510"/>
      <c r="T42" s="510"/>
      <c r="U42" s="510"/>
      <c r="V42" s="510"/>
      <c r="W42" s="510"/>
      <c r="X42" s="510"/>
      <c r="Y42" s="510"/>
      <c r="Z42" s="510"/>
      <c r="AA42" s="510"/>
      <c r="AB42" s="510"/>
      <c r="AC42" s="510"/>
      <c r="AD42" s="510"/>
      <c r="AE42" s="510"/>
      <c r="AF42" s="510"/>
      <c r="AG42" s="510"/>
      <c r="AH42" s="510"/>
      <c r="AI42" s="510"/>
      <c r="AJ42" s="1"/>
      <c r="AK42" s="1"/>
    </row>
    <row r="43" spans="1:37" ht="16.5" thickTop="1" thickBot="1" x14ac:dyDescent="0.3">
      <c r="A43" s="510"/>
      <c r="B43" s="510"/>
      <c r="C43" s="510"/>
      <c r="D43" s="510"/>
      <c r="E43" s="510"/>
      <c r="F43" s="515"/>
      <c r="G43" s="515"/>
      <c r="H43" s="515"/>
      <c r="I43" s="515"/>
      <c r="J43" s="510"/>
      <c r="K43" s="510"/>
      <c r="L43" s="510"/>
      <c r="M43" s="510"/>
      <c r="N43" s="510"/>
      <c r="O43" s="510"/>
      <c r="P43" s="510"/>
      <c r="Q43" s="510"/>
      <c r="R43" s="510"/>
      <c r="S43" s="510"/>
      <c r="T43" s="510"/>
      <c r="U43" s="510"/>
      <c r="V43" s="510"/>
      <c r="W43" s="510"/>
      <c r="X43" s="510"/>
      <c r="Y43" s="510"/>
      <c r="Z43" s="510"/>
      <c r="AA43" s="510"/>
      <c r="AB43" s="510"/>
      <c r="AC43" s="510"/>
      <c r="AD43" s="510"/>
      <c r="AE43" s="510"/>
      <c r="AF43" s="510"/>
      <c r="AG43" s="510"/>
      <c r="AH43" s="510"/>
      <c r="AI43" s="510"/>
      <c r="AJ43" s="1"/>
      <c r="AK43" s="1"/>
    </row>
    <row r="44" spans="1:37" ht="31.5" customHeight="1" thickTop="1" thickBot="1" x14ac:dyDescent="0.3">
      <c r="A44" s="511" t="s">
        <v>37</v>
      </c>
      <c r="B44" s="511"/>
      <c r="C44" s="511"/>
      <c r="D44" s="511"/>
      <c r="E44" s="511"/>
      <c r="F44" s="511" t="s">
        <v>38</v>
      </c>
      <c r="G44" s="511"/>
      <c r="H44" s="511"/>
      <c r="I44" s="511"/>
      <c r="J44" s="511" t="s">
        <v>39</v>
      </c>
      <c r="K44" s="511"/>
      <c r="L44" s="511"/>
      <c r="M44" s="511"/>
      <c r="N44" s="511" t="s">
        <v>40</v>
      </c>
      <c r="O44" s="511"/>
      <c r="P44" s="511"/>
      <c r="Q44" s="511"/>
      <c r="R44" s="511"/>
      <c r="S44" s="511"/>
      <c r="T44" s="511"/>
      <c r="U44" s="511"/>
      <c r="V44" s="511"/>
      <c r="W44" s="511"/>
      <c r="X44" s="511" t="s">
        <v>41</v>
      </c>
      <c r="Y44" s="511"/>
      <c r="Z44" s="511"/>
      <c r="AA44" s="511"/>
      <c r="AB44" s="511"/>
      <c r="AC44" s="511"/>
      <c r="AD44" s="511"/>
      <c r="AE44" s="511"/>
      <c r="AF44" s="511" t="s">
        <v>42</v>
      </c>
      <c r="AG44" s="511"/>
      <c r="AH44" s="511"/>
      <c r="AI44" s="511"/>
      <c r="AJ44" s="1"/>
      <c r="AK44" s="1"/>
    </row>
    <row r="45" spans="1:37" ht="16.5" thickTop="1" thickBot="1" x14ac:dyDescent="0.3">
      <c r="A45" s="510">
        <v>2</v>
      </c>
      <c r="B45" s="510"/>
      <c r="C45" s="510"/>
      <c r="D45" s="510"/>
      <c r="E45" s="510"/>
      <c r="F45" s="515"/>
      <c r="G45" s="515"/>
      <c r="H45" s="515"/>
      <c r="I45" s="515"/>
      <c r="J45" s="510">
        <f>F45*$X$30</f>
        <v>0</v>
      </c>
      <c r="K45" s="510"/>
      <c r="L45" s="510"/>
      <c r="M45" s="510"/>
      <c r="N45" s="510"/>
      <c r="O45" s="510"/>
      <c r="P45" s="510"/>
      <c r="Q45" s="510"/>
      <c r="R45" s="510"/>
      <c r="S45" s="510"/>
      <c r="T45" s="510"/>
      <c r="U45" s="510"/>
      <c r="V45" s="510"/>
      <c r="W45" s="510"/>
      <c r="X45" s="510"/>
      <c r="Y45" s="510"/>
      <c r="Z45" s="510"/>
      <c r="AA45" s="510"/>
      <c r="AB45" s="510"/>
      <c r="AC45" s="510"/>
      <c r="AD45" s="510"/>
      <c r="AE45" s="510"/>
      <c r="AF45" s="510"/>
      <c r="AG45" s="510"/>
      <c r="AH45" s="510"/>
      <c r="AI45" s="510"/>
      <c r="AJ45" s="1"/>
      <c r="AK45" s="1"/>
    </row>
    <row r="46" spans="1:37" ht="16.5" thickTop="1" thickBot="1" x14ac:dyDescent="0.3">
      <c r="A46" s="510"/>
      <c r="B46" s="510"/>
      <c r="C46" s="510"/>
      <c r="D46" s="510"/>
      <c r="E46" s="510"/>
      <c r="F46" s="515"/>
      <c r="G46" s="515"/>
      <c r="H46" s="515"/>
      <c r="I46" s="515"/>
      <c r="J46" s="510"/>
      <c r="K46" s="510"/>
      <c r="L46" s="510"/>
      <c r="M46" s="510"/>
      <c r="N46" s="510"/>
      <c r="O46" s="510"/>
      <c r="P46" s="510"/>
      <c r="Q46" s="510"/>
      <c r="R46" s="510"/>
      <c r="S46" s="510"/>
      <c r="T46" s="510"/>
      <c r="U46" s="510"/>
      <c r="V46" s="510"/>
      <c r="W46" s="510"/>
      <c r="X46" s="510"/>
      <c r="Y46" s="510"/>
      <c r="Z46" s="510"/>
      <c r="AA46" s="510"/>
      <c r="AB46" s="510"/>
      <c r="AC46" s="510"/>
      <c r="AD46" s="510"/>
      <c r="AE46" s="510"/>
      <c r="AF46" s="510"/>
      <c r="AG46" s="510"/>
      <c r="AH46" s="510"/>
      <c r="AI46" s="510"/>
      <c r="AJ46" s="1"/>
      <c r="AK46" s="1"/>
    </row>
    <row r="47" spans="1:37" ht="16.5" thickTop="1" thickBot="1" x14ac:dyDescent="0.3">
      <c r="A47" s="510"/>
      <c r="B47" s="510"/>
      <c r="C47" s="510"/>
      <c r="D47" s="510"/>
      <c r="E47" s="510"/>
      <c r="F47" s="515"/>
      <c r="G47" s="515"/>
      <c r="H47" s="515"/>
      <c r="I47" s="515"/>
      <c r="J47" s="510"/>
      <c r="K47" s="510"/>
      <c r="L47" s="510"/>
      <c r="M47" s="510"/>
      <c r="N47" s="510"/>
      <c r="O47" s="510"/>
      <c r="P47" s="510"/>
      <c r="Q47" s="510"/>
      <c r="R47" s="510"/>
      <c r="S47" s="510"/>
      <c r="T47" s="510"/>
      <c r="U47" s="510"/>
      <c r="V47" s="510"/>
      <c r="W47" s="510"/>
      <c r="X47" s="510"/>
      <c r="Y47" s="510"/>
      <c r="Z47" s="510"/>
      <c r="AA47" s="510"/>
      <c r="AB47" s="510"/>
      <c r="AC47" s="510"/>
      <c r="AD47" s="510"/>
      <c r="AE47" s="510"/>
      <c r="AF47" s="510"/>
      <c r="AG47" s="510"/>
      <c r="AH47" s="510"/>
      <c r="AI47" s="510"/>
      <c r="AJ47" s="1"/>
      <c r="AK47" s="1"/>
    </row>
    <row r="48" spans="1:37" ht="16.5" thickTop="1" thickBot="1" x14ac:dyDescent="0.3">
      <c r="A48" s="510"/>
      <c r="B48" s="510"/>
      <c r="C48" s="510"/>
      <c r="D48" s="510"/>
      <c r="E48" s="510"/>
      <c r="F48" s="515"/>
      <c r="G48" s="515"/>
      <c r="H48" s="515"/>
      <c r="I48" s="515"/>
      <c r="J48" s="510"/>
      <c r="K48" s="510"/>
      <c r="L48" s="510"/>
      <c r="M48" s="510"/>
      <c r="N48" s="510"/>
      <c r="O48" s="510"/>
      <c r="P48" s="510"/>
      <c r="Q48" s="510"/>
      <c r="R48" s="510"/>
      <c r="S48" s="510"/>
      <c r="T48" s="510"/>
      <c r="U48" s="510"/>
      <c r="V48" s="510"/>
      <c r="W48" s="510"/>
      <c r="X48" s="510"/>
      <c r="Y48" s="510"/>
      <c r="Z48" s="510"/>
      <c r="AA48" s="510"/>
      <c r="AB48" s="510"/>
      <c r="AC48" s="510"/>
      <c r="AD48" s="510"/>
      <c r="AE48" s="510"/>
      <c r="AF48" s="510"/>
      <c r="AG48" s="510"/>
      <c r="AH48" s="510"/>
      <c r="AI48" s="510"/>
      <c r="AJ48" s="1"/>
      <c r="AK48" s="1"/>
    </row>
    <row r="49" spans="1:37" ht="16.5" thickTop="1" thickBot="1" x14ac:dyDescent="0.3">
      <c r="A49" s="510"/>
      <c r="B49" s="510"/>
      <c r="C49" s="510"/>
      <c r="D49" s="510"/>
      <c r="E49" s="510"/>
      <c r="F49" s="515"/>
      <c r="G49" s="515"/>
      <c r="H49" s="515"/>
      <c r="I49" s="515"/>
      <c r="J49" s="510"/>
      <c r="K49" s="510"/>
      <c r="L49" s="510"/>
      <c r="M49" s="510"/>
      <c r="N49" s="510"/>
      <c r="O49" s="510"/>
      <c r="P49" s="510"/>
      <c r="Q49" s="510"/>
      <c r="R49" s="510"/>
      <c r="S49" s="510"/>
      <c r="T49" s="510"/>
      <c r="U49" s="510"/>
      <c r="V49" s="510"/>
      <c r="W49" s="510"/>
      <c r="X49" s="510"/>
      <c r="Y49" s="510"/>
      <c r="Z49" s="510"/>
      <c r="AA49" s="510"/>
      <c r="AB49" s="510"/>
      <c r="AC49" s="510"/>
      <c r="AD49" s="510"/>
      <c r="AE49" s="510"/>
      <c r="AF49" s="510"/>
      <c r="AG49" s="510"/>
      <c r="AH49" s="510"/>
      <c r="AI49" s="510"/>
      <c r="AJ49" s="1"/>
      <c r="AK49" s="1"/>
    </row>
    <row r="50" spans="1:37" ht="31.5" customHeight="1" thickTop="1" thickBot="1" x14ac:dyDescent="0.3">
      <c r="A50" s="511" t="s">
        <v>37</v>
      </c>
      <c r="B50" s="511"/>
      <c r="C50" s="511"/>
      <c r="D50" s="511"/>
      <c r="E50" s="511"/>
      <c r="F50" s="511" t="s">
        <v>38</v>
      </c>
      <c r="G50" s="511"/>
      <c r="H50" s="511"/>
      <c r="I50" s="511"/>
      <c r="J50" s="511" t="s">
        <v>39</v>
      </c>
      <c r="K50" s="511"/>
      <c r="L50" s="511"/>
      <c r="M50" s="511"/>
      <c r="N50" s="511" t="s">
        <v>40</v>
      </c>
      <c r="O50" s="511"/>
      <c r="P50" s="511"/>
      <c r="Q50" s="511"/>
      <c r="R50" s="511"/>
      <c r="S50" s="511"/>
      <c r="T50" s="511"/>
      <c r="U50" s="511"/>
      <c r="V50" s="511"/>
      <c r="W50" s="511"/>
      <c r="X50" s="511" t="s">
        <v>41</v>
      </c>
      <c r="Y50" s="511"/>
      <c r="Z50" s="511"/>
      <c r="AA50" s="511"/>
      <c r="AB50" s="511"/>
      <c r="AC50" s="511"/>
      <c r="AD50" s="511"/>
      <c r="AE50" s="511"/>
      <c r="AF50" s="511" t="s">
        <v>42</v>
      </c>
      <c r="AG50" s="511"/>
      <c r="AH50" s="511"/>
      <c r="AI50" s="511"/>
      <c r="AJ50" s="1"/>
      <c r="AK50" s="1"/>
    </row>
    <row r="51" spans="1:37" ht="16.5" thickTop="1" thickBot="1" x14ac:dyDescent="0.3">
      <c r="A51" s="510">
        <v>3</v>
      </c>
      <c r="B51" s="510"/>
      <c r="C51" s="510"/>
      <c r="D51" s="510"/>
      <c r="E51" s="510"/>
      <c r="F51" s="515"/>
      <c r="G51" s="515"/>
      <c r="H51" s="515"/>
      <c r="I51" s="515"/>
      <c r="J51" s="510">
        <f>F51*$X$30</f>
        <v>0</v>
      </c>
      <c r="K51" s="510"/>
      <c r="L51" s="510"/>
      <c r="M51" s="510"/>
      <c r="N51" s="510"/>
      <c r="O51" s="510"/>
      <c r="P51" s="510"/>
      <c r="Q51" s="510"/>
      <c r="R51" s="510"/>
      <c r="S51" s="510"/>
      <c r="T51" s="510"/>
      <c r="U51" s="510"/>
      <c r="V51" s="510"/>
      <c r="W51" s="510"/>
      <c r="X51" s="510"/>
      <c r="Y51" s="510"/>
      <c r="Z51" s="510"/>
      <c r="AA51" s="510"/>
      <c r="AB51" s="510"/>
      <c r="AC51" s="510"/>
      <c r="AD51" s="510"/>
      <c r="AE51" s="510"/>
      <c r="AF51" s="510"/>
      <c r="AG51" s="510"/>
      <c r="AH51" s="510"/>
      <c r="AI51" s="510"/>
      <c r="AJ51" s="1"/>
      <c r="AK51" s="1"/>
    </row>
    <row r="52" spans="1:37" ht="16.5" thickTop="1" thickBot="1" x14ac:dyDescent="0.3">
      <c r="A52" s="510"/>
      <c r="B52" s="510"/>
      <c r="C52" s="510"/>
      <c r="D52" s="510"/>
      <c r="E52" s="510"/>
      <c r="F52" s="515"/>
      <c r="G52" s="515"/>
      <c r="H52" s="515"/>
      <c r="I52" s="515"/>
      <c r="J52" s="510"/>
      <c r="K52" s="510"/>
      <c r="L52" s="510"/>
      <c r="M52" s="510"/>
      <c r="N52" s="510"/>
      <c r="O52" s="510"/>
      <c r="P52" s="510"/>
      <c r="Q52" s="510"/>
      <c r="R52" s="510"/>
      <c r="S52" s="510"/>
      <c r="T52" s="510"/>
      <c r="U52" s="510"/>
      <c r="V52" s="510"/>
      <c r="W52" s="510"/>
      <c r="X52" s="510"/>
      <c r="Y52" s="510"/>
      <c r="Z52" s="510"/>
      <c r="AA52" s="510"/>
      <c r="AB52" s="510"/>
      <c r="AC52" s="510"/>
      <c r="AD52" s="510"/>
      <c r="AE52" s="510"/>
      <c r="AF52" s="510"/>
      <c r="AG52" s="510"/>
      <c r="AH52" s="510"/>
      <c r="AI52" s="510"/>
      <c r="AJ52" s="1"/>
      <c r="AK52" s="1"/>
    </row>
    <row r="53" spans="1:37" ht="16.5" thickTop="1" thickBot="1" x14ac:dyDescent="0.3">
      <c r="A53" s="510"/>
      <c r="B53" s="510"/>
      <c r="C53" s="510"/>
      <c r="D53" s="510"/>
      <c r="E53" s="510"/>
      <c r="F53" s="515"/>
      <c r="G53" s="515"/>
      <c r="H53" s="515"/>
      <c r="I53" s="515"/>
      <c r="J53" s="510"/>
      <c r="K53" s="510"/>
      <c r="L53" s="510"/>
      <c r="M53" s="510"/>
      <c r="N53" s="510"/>
      <c r="O53" s="510"/>
      <c r="P53" s="510"/>
      <c r="Q53" s="510"/>
      <c r="R53" s="510"/>
      <c r="S53" s="510"/>
      <c r="T53" s="510"/>
      <c r="U53" s="510"/>
      <c r="V53" s="510"/>
      <c r="W53" s="510"/>
      <c r="X53" s="510"/>
      <c r="Y53" s="510"/>
      <c r="Z53" s="510"/>
      <c r="AA53" s="510"/>
      <c r="AB53" s="510"/>
      <c r="AC53" s="510"/>
      <c r="AD53" s="510"/>
      <c r="AE53" s="510"/>
      <c r="AF53" s="510"/>
      <c r="AG53" s="510"/>
      <c r="AH53" s="510"/>
      <c r="AI53" s="510"/>
      <c r="AJ53" s="1"/>
      <c r="AK53" s="1"/>
    </row>
    <row r="54" spans="1:37" ht="16.5" thickTop="1" thickBot="1" x14ac:dyDescent="0.3">
      <c r="A54" s="510"/>
      <c r="B54" s="510"/>
      <c r="C54" s="510"/>
      <c r="D54" s="510"/>
      <c r="E54" s="510"/>
      <c r="F54" s="515"/>
      <c r="G54" s="515"/>
      <c r="H54" s="515"/>
      <c r="I54" s="515"/>
      <c r="J54" s="510"/>
      <c r="K54" s="510"/>
      <c r="L54" s="510"/>
      <c r="M54" s="510"/>
      <c r="N54" s="510"/>
      <c r="O54" s="510"/>
      <c r="P54" s="510"/>
      <c r="Q54" s="510"/>
      <c r="R54" s="510"/>
      <c r="S54" s="510"/>
      <c r="T54" s="510"/>
      <c r="U54" s="510"/>
      <c r="V54" s="510"/>
      <c r="W54" s="510"/>
      <c r="X54" s="510"/>
      <c r="Y54" s="510"/>
      <c r="Z54" s="510"/>
      <c r="AA54" s="510"/>
      <c r="AB54" s="510"/>
      <c r="AC54" s="510"/>
      <c r="AD54" s="510"/>
      <c r="AE54" s="510"/>
      <c r="AF54" s="510"/>
      <c r="AG54" s="510"/>
      <c r="AH54" s="510"/>
      <c r="AI54" s="510"/>
      <c r="AJ54" s="1"/>
      <c r="AK54" s="1"/>
    </row>
    <row r="55" spans="1:37" ht="16.5" thickTop="1" thickBot="1" x14ac:dyDescent="0.3">
      <c r="A55" s="510"/>
      <c r="B55" s="510"/>
      <c r="C55" s="510"/>
      <c r="D55" s="510"/>
      <c r="E55" s="510"/>
      <c r="F55" s="515"/>
      <c r="G55" s="515"/>
      <c r="H55" s="515"/>
      <c r="I55" s="515"/>
      <c r="J55" s="510"/>
      <c r="K55" s="510"/>
      <c r="L55" s="510"/>
      <c r="M55" s="510"/>
      <c r="N55" s="510"/>
      <c r="O55" s="510"/>
      <c r="P55" s="510"/>
      <c r="Q55" s="510"/>
      <c r="R55" s="510"/>
      <c r="S55" s="510"/>
      <c r="T55" s="510"/>
      <c r="U55" s="510"/>
      <c r="V55" s="510"/>
      <c r="W55" s="510"/>
      <c r="X55" s="510"/>
      <c r="Y55" s="510"/>
      <c r="Z55" s="510"/>
      <c r="AA55" s="510"/>
      <c r="AB55" s="510"/>
      <c r="AC55" s="510"/>
      <c r="AD55" s="510"/>
      <c r="AE55" s="510"/>
      <c r="AF55" s="510"/>
      <c r="AG55" s="510"/>
      <c r="AH55" s="510"/>
      <c r="AI55" s="510"/>
      <c r="AJ55" s="1"/>
      <c r="AK55" s="1"/>
    </row>
    <row r="56" spans="1:37" ht="31.5" customHeight="1" thickTop="1" thickBot="1" x14ac:dyDescent="0.3">
      <c r="A56" s="511" t="s">
        <v>37</v>
      </c>
      <c r="B56" s="511"/>
      <c r="C56" s="511"/>
      <c r="D56" s="511"/>
      <c r="E56" s="511"/>
      <c r="F56" s="511" t="s">
        <v>38</v>
      </c>
      <c r="G56" s="511"/>
      <c r="H56" s="511"/>
      <c r="I56" s="511"/>
      <c r="J56" s="511" t="s">
        <v>39</v>
      </c>
      <c r="K56" s="511"/>
      <c r="L56" s="511"/>
      <c r="M56" s="511"/>
      <c r="N56" s="511" t="s">
        <v>40</v>
      </c>
      <c r="O56" s="511"/>
      <c r="P56" s="511"/>
      <c r="Q56" s="511"/>
      <c r="R56" s="511"/>
      <c r="S56" s="511"/>
      <c r="T56" s="511"/>
      <c r="U56" s="511"/>
      <c r="V56" s="511"/>
      <c r="W56" s="511"/>
      <c r="X56" s="511" t="s">
        <v>41</v>
      </c>
      <c r="Y56" s="511"/>
      <c r="Z56" s="511"/>
      <c r="AA56" s="511"/>
      <c r="AB56" s="511"/>
      <c r="AC56" s="511"/>
      <c r="AD56" s="511"/>
      <c r="AE56" s="511"/>
      <c r="AF56" s="511" t="s">
        <v>42</v>
      </c>
      <c r="AG56" s="511"/>
      <c r="AH56" s="511"/>
      <c r="AI56" s="511"/>
      <c r="AJ56" s="1"/>
      <c r="AK56" s="1"/>
    </row>
    <row r="57" spans="1:37" ht="16.5" thickTop="1" thickBot="1" x14ac:dyDescent="0.3">
      <c r="A57" s="510">
        <v>4</v>
      </c>
      <c r="B57" s="510"/>
      <c r="C57" s="510"/>
      <c r="D57" s="510"/>
      <c r="E57" s="510"/>
      <c r="F57" s="515"/>
      <c r="G57" s="515"/>
      <c r="H57" s="515"/>
      <c r="I57" s="515"/>
      <c r="J57" s="510">
        <f>F57*$X$30</f>
        <v>0</v>
      </c>
      <c r="K57" s="510"/>
      <c r="L57" s="510"/>
      <c r="M57" s="510"/>
      <c r="N57" s="510"/>
      <c r="O57" s="510"/>
      <c r="P57" s="510"/>
      <c r="Q57" s="510"/>
      <c r="R57" s="510"/>
      <c r="S57" s="510"/>
      <c r="T57" s="510"/>
      <c r="U57" s="510"/>
      <c r="V57" s="510"/>
      <c r="W57" s="510"/>
      <c r="X57" s="510"/>
      <c r="Y57" s="510"/>
      <c r="Z57" s="510"/>
      <c r="AA57" s="510"/>
      <c r="AB57" s="510"/>
      <c r="AC57" s="510"/>
      <c r="AD57" s="510"/>
      <c r="AE57" s="510"/>
      <c r="AF57" s="510"/>
      <c r="AG57" s="510"/>
      <c r="AH57" s="510"/>
      <c r="AI57" s="510"/>
      <c r="AJ57" s="1"/>
      <c r="AK57" s="1"/>
    </row>
    <row r="58" spans="1:37" ht="16.5" thickTop="1" thickBot="1" x14ac:dyDescent="0.3">
      <c r="A58" s="510"/>
      <c r="B58" s="510"/>
      <c r="C58" s="510"/>
      <c r="D58" s="510"/>
      <c r="E58" s="510"/>
      <c r="F58" s="515"/>
      <c r="G58" s="515"/>
      <c r="H58" s="515"/>
      <c r="I58" s="515"/>
      <c r="J58" s="510"/>
      <c r="K58" s="510"/>
      <c r="L58" s="510"/>
      <c r="M58" s="510"/>
      <c r="N58" s="510"/>
      <c r="O58" s="510"/>
      <c r="P58" s="510"/>
      <c r="Q58" s="510"/>
      <c r="R58" s="510"/>
      <c r="S58" s="510"/>
      <c r="T58" s="510"/>
      <c r="U58" s="510"/>
      <c r="V58" s="510"/>
      <c r="W58" s="510"/>
      <c r="X58" s="510"/>
      <c r="Y58" s="510"/>
      <c r="Z58" s="510"/>
      <c r="AA58" s="510"/>
      <c r="AB58" s="510"/>
      <c r="AC58" s="510"/>
      <c r="AD58" s="510"/>
      <c r="AE58" s="510"/>
      <c r="AF58" s="510"/>
      <c r="AG58" s="510"/>
      <c r="AH58" s="510"/>
      <c r="AI58" s="510"/>
      <c r="AJ58" s="1"/>
      <c r="AK58" s="1"/>
    </row>
    <row r="59" spans="1:37" ht="16.5" thickTop="1" thickBot="1" x14ac:dyDescent="0.3">
      <c r="A59" s="510"/>
      <c r="B59" s="510"/>
      <c r="C59" s="510"/>
      <c r="D59" s="510"/>
      <c r="E59" s="510"/>
      <c r="F59" s="515"/>
      <c r="G59" s="515"/>
      <c r="H59" s="515"/>
      <c r="I59" s="515"/>
      <c r="J59" s="510"/>
      <c r="K59" s="510"/>
      <c r="L59" s="510"/>
      <c r="M59" s="510"/>
      <c r="N59" s="510"/>
      <c r="O59" s="510"/>
      <c r="P59" s="510"/>
      <c r="Q59" s="510"/>
      <c r="R59" s="510"/>
      <c r="S59" s="510"/>
      <c r="T59" s="510"/>
      <c r="U59" s="510"/>
      <c r="V59" s="510"/>
      <c r="W59" s="510"/>
      <c r="X59" s="510"/>
      <c r="Y59" s="510"/>
      <c r="Z59" s="510"/>
      <c r="AA59" s="510"/>
      <c r="AB59" s="510"/>
      <c r="AC59" s="510"/>
      <c r="AD59" s="510"/>
      <c r="AE59" s="510"/>
      <c r="AF59" s="510"/>
      <c r="AG59" s="510"/>
      <c r="AH59" s="510"/>
      <c r="AI59" s="510"/>
      <c r="AJ59" s="1"/>
      <c r="AK59" s="1"/>
    </row>
    <row r="60" spans="1:37" ht="16.5" thickTop="1" thickBot="1" x14ac:dyDescent="0.3">
      <c r="A60" s="510"/>
      <c r="B60" s="510"/>
      <c r="C60" s="510"/>
      <c r="D60" s="510"/>
      <c r="E60" s="510"/>
      <c r="F60" s="515"/>
      <c r="G60" s="515"/>
      <c r="H60" s="515"/>
      <c r="I60" s="515"/>
      <c r="J60" s="510"/>
      <c r="K60" s="510"/>
      <c r="L60" s="510"/>
      <c r="M60" s="510"/>
      <c r="N60" s="510"/>
      <c r="O60" s="510"/>
      <c r="P60" s="510"/>
      <c r="Q60" s="510"/>
      <c r="R60" s="510"/>
      <c r="S60" s="510"/>
      <c r="T60" s="510"/>
      <c r="U60" s="510"/>
      <c r="V60" s="510"/>
      <c r="W60" s="510"/>
      <c r="X60" s="510"/>
      <c r="Y60" s="510"/>
      <c r="Z60" s="510"/>
      <c r="AA60" s="510"/>
      <c r="AB60" s="510"/>
      <c r="AC60" s="510"/>
      <c r="AD60" s="510"/>
      <c r="AE60" s="510"/>
      <c r="AF60" s="510"/>
      <c r="AG60" s="510"/>
      <c r="AH60" s="510"/>
      <c r="AI60" s="510"/>
      <c r="AJ60" s="1"/>
      <c r="AK60" s="1"/>
    </row>
    <row r="61" spans="1:37" ht="16.5" thickTop="1" thickBot="1" x14ac:dyDescent="0.3">
      <c r="A61" s="510"/>
      <c r="B61" s="510"/>
      <c r="C61" s="510"/>
      <c r="D61" s="510"/>
      <c r="E61" s="510"/>
      <c r="F61" s="515"/>
      <c r="G61" s="515"/>
      <c r="H61" s="515"/>
      <c r="I61" s="515"/>
      <c r="J61" s="510"/>
      <c r="K61" s="510"/>
      <c r="L61" s="510"/>
      <c r="M61" s="510"/>
      <c r="N61" s="510"/>
      <c r="O61" s="510"/>
      <c r="P61" s="510"/>
      <c r="Q61" s="510"/>
      <c r="R61" s="510"/>
      <c r="S61" s="510"/>
      <c r="T61" s="510"/>
      <c r="U61" s="510"/>
      <c r="V61" s="510"/>
      <c r="W61" s="510"/>
      <c r="X61" s="510"/>
      <c r="Y61" s="510"/>
      <c r="Z61" s="510"/>
      <c r="AA61" s="510"/>
      <c r="AB61" s="510"/>
      <c r="AC61" s="510"/>
      <c r="AD61" s="510"/>
      <c r="AE61" s="510"/>
      <c r="AF61" s="510"/>
      <c r="AG61" s="510"/>
      <c r="AH61" s="510"/>
      <c r="AI61" s="510"/>
      <c r="AJ61" s="1"/>
      <c r="AK61" s="1"/>
    </row>
    <row r="62" spans="1:37" ht="31.5" customHeight="1" thickTop="1" thickBot="1" x14ac:dyDescent="0.3">
      <c r="A62" s="511" t="s">
        <v>37</v>
      </c>
      <c r="B62" s="511"/>
      <c r="C62" s="511"/>
      <c r="D62" s="511"/>
      <c r="E62" s="511"/>
      <c r="F62" s="511" t="s">
        <v>38</v>
      </c>
      <c r="G62" s="511"/>
      <c r="H62" s="511"/>
      <c r="I62" s="511"/>
      <c r="J62" s="511" t="s">
        <v>39</v>
      </c>
      <c r="K62" s="511"/>
      <c r="L62" s="511"/>
      <c r="M62" s="511"/>
      <c r="N62" s="511" t="s">
        <v>40</v>
      </c>
      <c r="O62" s="511"/>
      <c r="P62" s="511"/>
      <c r="Q62" s="511"/>
      <c r="R62" s="511"/>
      <c r="S62" s="511"/>
      <c r="T62" s="511"/>
      <c r="U62" s="511"/>
      <c r="V62" s="511"/>
      <c r="W62" s="511"/>
      <c r="X62" s="511" t="s">
        <v>41</v>
      </c>
      <c r="Y62" s="511"/>
      <c r="Z62" s="511"/>
      <c r="AA62" s="511"/>
      <c r="AB62" s="511"/>
      <c r="AC62" s="511"/>
      <c r="AD62" s="511"/>
      <c r="AE62" s="511"/>
      <c r="AF62" s="511" t="s">
        <v>42</v>
      </c>
      <c r="AG62" s="511"/>
      <c r="AH62" s="511"/>
      <c r="AI62" s="511"/>
      <c r="AJ62" s="1"/>
      <c r="AK62" s="1"/>
    </row>
    <row r="63" spans="1:37" ht="16.5" thickTop="1" thickBot="1" x14ac:dyDescent="0.3">
      <c r="A63" s="510">
        <v>5</v>
      </c>
      <c r="B63" s="510"/>
      <c r="C63" s="510"/>
      <c r="D63" s="510"/>
      <c r="E63" s="510"/>
      <c r="F63" s="515"/>
      <c r="G63" s="515"/>
      <c r="H63" s="515"/>
      <c r="I63" s="515"/>
      <c r="J63" s="510">
        <f>F63*$X$30</f>
        <v>0</v>
      </c>
      <c r="K63" s="510"/>
      <c r="L63" s="510"/>
      <c r="M63" s="510"/>
      <c r="N63" s="510"/>
      <c r="O63" s="510"/>
      <c r="P63" s="510"/>
      <c r="Q63" s="510"/>
      <c r="R63" s="510"/>
      <c r="S63" s="510"/>
      <c r="T63" s="510"/>
      <c r="U63" s="510"/>
      <c r="V63" s="510"/>
      <c r="W63" s="510"/>
      <c r="X63" s="510"/>
      <c r="Y63" s="510"/>
      <c r="Z63" s="510"/>
      <c r="AA63" s="510"/>
      <c r="AB63" s="510"/>
      <c r="AC63" s="510"/>
      <c r="AD63" s="510"/>
      <c r="AE63" s="510"/>
      <c r="AF63" s="510"/>
      <c r="AG63" s="510"/>
      <c r="AH63" s="510"/>
      <c r="AI63" s="510"/>
      <c r="AJ63" s="1"/>
      <c r="AK63" s="1"/>
    </row>
    <row r="64" spans="1:37" ht="16.5" thickTop="1" thickBot="1" x14ac:dyDescent="0.3">
      <c r="A64" s="510"/>
      <c r="B64" s="510"/>
      <c r="C64" s="510"/>
      <c r="D64" s="510"/>
      <c r="E64" s="510"/>
      <c r="F64" s="515"/>
      <c r="G64" s="515"/>
      <c r="H64" s="515"/>
      <c r="I64" s="515"/>
      <c r="J64" s="510"/>
      <c r="K64" s="510"/>
      <c r="L64" s="510"/>
      <c r="M64" s="510"/>
      <c r="N64" s="510"/>
      <c r="O64" s="510"/>
      <c r="P64" s="510"/>
      <c r="Q64" s="510"/>
      <c r="R64" s="510"/>
      <c r="S64" s="510"/>
      <c r="T64" s="510"/>
      <c r="U64" s="510"/>
      <c r="V64" s="510"/>
      <c r="W64" s="510"/>
      <c r="X64" s="510"/>
      <c r="Y64" s="510"/>
      <c r="Z64" s="510"/>
      <c r="AA64" s="510"/>
      <c r="AB64" s="510"/>
      <c r="AC64" s="510"/>
      <c r="AD64" s="510"/>
      <c r="AE64" s="510"/>
      <c r="AF64" s="510"/>
      <c r="AG64" s="510"/>
      <c r="AH64" s="510"/>
      <c r="AI64" s="510"/>
      <c r="AJ64" s="1"/>
      <c r="AK64" s="1"/>
    </row>
    <row r="65" spans="1:37" ht="16.5" thickTop="1" thickBot="1" x14ac:dyDescent="0.3">
      <c r="A65" s="510"/>
      <c r="B65" s="510"/>
      <c r="C65" s="510"/>
      <c r="D65" s="510"/>
      <c r="E65" s="510"/>
      <c r="F65" s="515"/>
      <c r="G65" s="515"/>
      <c r="H65" s="515"/>
      <c r="I65" s="515"/>
      <c r="J65" s="510"/>
      <c r="K65" s="510"/>
      <c r="L65" s="510"/>
      <c r="M65" s="510"/>
      <c r="N65" s="510"/>
      <c r="O65" s="510"/>
      <c r="P65" s="510"/>
      <c r="Q65" s="510"/>
      <c r="R65" s="510"/>
      <c r="S65" s="510"/>
      <c r="T65" s="510"/>
      <c r="U65" s="510"/>
      <c r="V65" s="510"/>
      <c r="W65" s="510"/>
      <c r="X65" s="510"/>
      <c r="Y65" s="510"/>
      <c r="Z65" s="510"/>
      <c r="AA65" s="510"/>
      <c r="AB65" s="510"/>
      <c r="AC65" s="510"/>
      <c r="AD65" s="510"/>
      <c r="AE65" s="510"/>
      <c r="AF65" s="510"/>
      <c r="AG65" s="510"/>
      <c r="AH65" s="510"/>
      <c r="AI65" s="510"/>
      <c r="AJ65" s="1"/>
      <c r="AK65" s="1"/>
    </row>
    <row r="66" spans="1:37" ht="16.5" thickTop="1" thickBot="1" x14ac:dyDescent="0.3">
      <c r="A66" s="510"/>
      <c r="B66" s="510"/>
      <c r="C66" s="510"/>
      <c r="D66" s="510"/>
      <c r="E66" s="510"/>
      <c r="F66" s="515"/>
      <c r="G66" s="515"/>
      <c r="H66" s="515"/>
      <c r="I66" s="515"/>
      <c r="J66" s="510"/>
      <c r="K66" s="510"/>
      <c r="L66" s="510"/>
      <c r="M66" s="510"/>
      <c r="N66" s="510"/>
      <c r="O66" s="510"/>
      <c r="P66" s="510"/>
      <c r="Q66" s="510"/>
      <c r="R66" s="510"/>
      <c r="S66" s="510"/>
      <c r="T66" s="510"/>
      <c r="U66" s="510"/>
      <c r="V66" s="510"/>
      <c r="W66" s="510"/>
      <c r="X66" s="510"/>
      <c r="Y66" s="510"/>
      <c r="Z66" s="510"/>
      <c r="AA66" s="510"/>
      <c r="AB66" s="510"/>
      <c r="AC66" s="510"/>
      <c r="AD66" s="510"/>
      <c r="AE66" s="510"/>
      <c r="AF66" s="510"/>
      <c r="AG66" s="510"/>
      <c r="AH66" s="510"/>
      <c r="AI66" s="510"/>
      <c r="AJ66" s="1"/>
      <c r="AK66" s="1"/>
    </row>
    <row r="67" spans="1:37" ht="16.5" thickTop="1" thickBot="1" x14ac:dyDescent="0.3">
      <c r="A67" s="510"/>
      <c r="B67" s="510"/>
      <c r="C67" s="510"/>
      <c r="D67" s="510"/>
      <c r="E67" s="510"/>
      <c r="F67" s="515"/>
      <c r="G67" s="515"/>
      <c r="H67" s="515"/>
      <c r="I67" s="515"/>
      <c r="J67" s="510"/>
      <c r="K67" s="510"/>
      <c r="L67" s="510"/>
      <c r="M67" s="510"/>
      <c r="N67" s="510"/>
      <c r="O67" s="510"/>
      <c r="P67" s="510"/>
      <c r="Q67" s="510"/>
      <c r="R67" s="510"/>
      <c r="S67" s="510"/>
      <c r="T67" s="510"/>
      <c r="U67" s="510"/>
      <c r="V67" s="510"/>
      <c r="W67" s="510"/>
      <c r="X67" s="510"/>
      <c r="Y67" s="510"/>
      <c r="Z67" s="510"/>
      <c r="AA67" s="510"/>
      <c r="AB67" s="510"/>
      <c r="AC67" s="510"/>
      <c r="AD67" s="510"/>
      <c r="AE67" s="510"/>
      <c r="AF67" s="510"/>
      <c r="AG67" s="510"/>
      <c r="AH67" s="510"/>
      <c r="AI67" s="510"/>
      <c r="AJ67" s="1"/>
      <c r="AK67" s="1"/>
    </row>
    <row r="68" spans="1:37" ht="31.5" hidden="1" customHeight="1" thickTop="1" thickBot="1" x14ac:dyDescent="0.3">
      <c r="A68" s="511" t="s">
        <v>37</v>
      </c>
      <c r="B68" s="511"/>
      <c r="C68" s="511"/>
      <c r="D68" s="511"/>
      <c r="E68" s="511"/>
      <c r="F68" s="511" t="s">
        <v>38</v>
      </c>
      <c r="G68" s="511"/>
      <c r="H68" s="511"/>
      <c r="I68" s="511"/>
      <c r="J68" s="511" t="s">
        <v>39</v>
      </c>
      <c r="K68" s="511"/>
      <c r="L68" s="511"/>
      <c r="M68" s="511"/>
      <c r="N68" s="511" t="s">
        <v>40</v>
      </c>
      <c r="O68" s="511"/>
      <c r="P68" s="511"/>
      <c r="Q68" s="511"/>
      <c r="R68" s="511"/>
      <c r="S68" s="511"/>
      <c r="T68" s="511"/>
      <c r="U68" s="511"/>
      <c r="V68" s="511"/>
      <c r="W68" s="511"/>
      <c r="X68" s="511" t="s">
        <v>41</v>
      </c>
      <c r="Y68" s="511"/>
      <c r="Z68" s="511"/>
      <c r="AA68" s="511"/>
      <c r="AB68" s="511"/>
      <c r="AC68" s="511"/>
      <c r="AD68" s="511"/>
      <c r="AE68" s="511"/>
      <c r="AF68" s="511" t="s">
        <v>42</v>
      </c>
      <c r="AG68" s="511"/>
      <c r="AH68" s="511"/>
      <c r="AI68" s="511"/>
      <c r="AJ68" s="1"/>
      <c r="AK68" s="1"/>
    </row>
    <row r="69" spans="1:37" ht="16.5" hidden="1" customHeight="1" thickTop="1" thickBot="1" x14ac:dyDescent="0.3">
      <c r="A69" s="510">
        <v>6</v>
      </c>
      <c r="B69" s="510"/>
      <c r="C69" s="510"/>
      <c r="D69" s="510"/>
      <c r="E69" s="510"/>
      <c r="F69" s="515"/>
      <c r="G69" s="515"/>
      <c r="H69" s="515"/>
      <c r="I69" s="515"/>
      <c r="J69" s="510">
        <f>F69*$X$30</f>
        <v>0</v>
      </c>
      <c r="K69" s="510"/>
      <c r="L69" s="510"/>
      <c r="M69" s="510"/>
      <c r="N69" s="510"/>
      <c r="O69" s="510"/>
      <c r="P69" s="510"/>
      <c r="Q69" s="510"/>
      <c r="R69" s="510"/>
      <c r="S69" s="510"/>
      <c r="T69" s="510"/>
      <c r="U69" s="510"/>
      <c r="V69" s="510"/>
      <c r="W69" s="510"/>
      <c r="X69" s="510"/>
      <c r="Y69" s="510"/>
      <c r="Z69" s="510"/>
      <c r="AA69" s="510"/>
      <c r="AB69" s="510"/>
      <c r="AC69" s="510"/>
      <c r="AD69" s="510"/>
      <c r="AE69" s="510"/>
      <c r="AF69" s="510"/>
      <c r="AG69" s="510"/>
      <c r="AH69" s="510"/>
      <c r="AI69" s="510"/>
      <c r="AJ69" s="1"/>
      <c r="AK69" s="1"/>
    </row>
    <row r="70" spans="1:37" ht="16.5" hidden="1" customHeight="1" thickTop="1" thickBot="1" x14ac:dyDescent="0.3">
      <c r="A70" s="510"/>
      <c r="B70" s="510"/>
      <c r="C70" s="510"/>
      <c r="D70" s="510"/>
      <c r="E70" s="510"/>
      <c r="F70" s="515"/>
      <c r="G70" s="515"/>
      <c r="H70" s="515"/>
      <c r="I70" s="515"/>
      <c r="J70" s="510"/>
      <c r="K70" s="510"/>
      <c r="L70" s="510"/>
      <c r="M70" s="510"/>
      <c r="N70" s="510"/>
      <c r="O70" s="510"/>
      <c r="P70" s="510"/>
      <c r="Q70" s="510"/>
      <c r="R70" s="510"/>
      <c r="S70" s="510"/>
      <c r="T70" s="510"/>
      <c r="U70" s="510"/>
      <c r="V70" s="510"/>
      <c r="W70" s="510"/>
      <c r="X70" s="510"/>
      <c r="Y70" s="510"/>
      <c r="Z70" s="510"/>
      <c r="AA70" s="510"/>
      <c r="AB70" s="510"/>
      <c r="AC70" s="510"/>
      <c r="AD70" s="510"/>
      <c r="AE70" s="510"/>
      <c r="AF70" s="510"/>
      <c r="AG70" s="510"/>
      <c r="AH70" s="510"/>
      <c r="AI70" s="510"/>
      <c r="AJ70" s="1"/>
      <c r="AK70" s="1"/>
    </row>
    <row r="71" spans="1:37" ht="16.5" hidden="1" customHeight="1" thickTop="1" thickBot="1" x14ac:dyDescent="0.3">
      <c r="A71" s="510"/>
      <c r="B71" s="510"/>
      <c r="C71" s="510"/>
      <c r="D71" s="510"/>
      <c r="E71" s="510"/>
      <c r="F71" s="515"/>
      <c r="G71" s="515"/>
      <c r="H71" s="515"/>
      <c r="I71" s="515"/>
      <c r="J71" s="510"/>
      <c r="K71" s="510"/>
      <c r="L71" s="510"/>
      <c r="M71" s="510"/>
      <c r="N71" s="510"/>
      <c r="O71" s="510"/>
      <c r="P71" s="510"/>
      <c r="Q71" s="510"/>
      <c r="R71" s="510"/>
      <c r="S71" s="510"/>
      <c r="T71" s="510"/>
      <c r="U71" s="510"/>
      <c r="V71" s="510"/>
      <c r="W71" s="510"/>
      <c r="X71" s="510"/>
      <c r="Y71" s="510"/>
      <c r="Z71" s="510"/>
      <c r="AA71" s="510"/>
      <c r="AB71" s="510"/>
      <c r="AC71" s="510"/>
      <c r="AD71" s="510"/>
      <c r="AE71" s="510"/>
      <c r="AF71" s="510"/>
      <c r="AG71" s="510"/>
      <c r="AH71" s="510"/>
      <c r="AI71" s="510"/>
      <c r="AJ71" s="1"/>
      <c r="AK71" s="1"/>
    </row>
    <row r="72" spans="1:37" ht="16.5" hidden="1" customHeight="1" thickTop="1" thickBot="1" x14ac:dyDescent="0.3">
      <c r="A72" s="510"/>
      <c r="B72" s="510"/>
      <c r="C72" s="510"/>
      <c r="D72" s="510"/>
      <c r="E72" s="510"/>
      <c r="F72" s="515"/>
      <c r="G72" s="515"/>
      <c r="H72" s="515"/>
      <c r="I72" s="515"/>
      <c r="J72" s="510"/>
      <c r="K72" s="510"/>
      <c r="L72" s="510"/>
      <c r="M72" s="510"/>
      <c r="N72" s="510"/>
      <c r="O72" s="510"/>
      <c r="P72" s="510"/>
      <c r="Q72" s="510"/>
      <c r="R72" s="510"/>
      <c r="S72" s="510"/>
      <c r="T72" s="510"/>
      <c r="U72" s="510"/>
      <c r="V72" s="510"/>
      <c r="W72" s="510"/>
      <c r="X72" s="510"/>
      <c r="Y72" s="510"/>
      <c r="Z72" s="510"/>
      <c r="AA72" s="510"/>
      <c r="AB72" s="510"/>
      <c r="AC72" s="510"/>
      <c r="AD72" s="510"/>
      <c r="AE72" s="510"/>
      <c r="AF72" s="510"/>
      <c r="AG72" s="510"/>
      <c r="AH72" s="510"/>
      <c r="AI72" s="510"/>
      <c r="AJ72" s="1"/>
      <c r="AK72" s="1"/>
    </row>
    <row r="73" spans="1:37" ht="16.5" hidden="1" customHeight="1" thickTop="1" thickBot="1" x14ac:dyDescent="0.3">
      <c r="A73" s="510"/>
      <c r="B73" s="510"/>
      <c r="C73" s="510"/>
      <c r="D73" s="510"/>
      <c r="E73" s="510"/>
      <c r="F73" s="515"/>
      <c r="G73" s="515"/>
      <c r="H73" s="515"/>
      <c r="I73" s="515"/>
      <c r="J73" s="510"/>
      <c r="K73" s="510"/>
      <c r="L73" s="510"/>
      <c r="M73" s="510"/>
      <c r="N73" s="510"/>
      <c r="O73" s="510"/>
      <c r="P73" s="510"/>
      <c r="Q73" s="510"/>
      <c r="R73" s="510"/>
      <c r="S73" s="510"/>
      <c r="T73" s="510"/>
      <c r="U73" s="510"/>
      <c r="V73" s="510"/>
      <c r="W73" s="510"/>
      <c r="X73" s="510"/>
      <c r="Y73" s="510"/>
      <c r="Z73" s="510"/>
      <c r="AA73" s="510"/>
      <c r="AB73" s="510"/>
      <c r="AC73" s="510"/>
      <c r="AD73" s="510"/>
      <c r="AE73" s="510"/>
      <c r="AF73" s="510"/>
      <c r="AG73" s="510"/>
      <c r="AH73" s="510"/>
      <c r="AI73" s="510"/>
      <c r="AJ73" s="1"/>
      <c r="AK73" s="1"/>
    </row>
    <row r="74" spans="1:37" ht="31.5" hidden="1" customHeight="1" thickTop="1" thickBot="1" x14ac:dyDescent="0.3">
      <c r="A74" s="511" t="s">
        <v>37</v>
      </c>
      <c r="B74" s="511"/>
      <c r="C74" s="511"/>
      <c r="D74" s="511"/>
      <c r="E74" s="511"/>
      <c r="F74" s="511" t="s">
        <v>38</v>
      </c>
      <c r="G74" s="511"/>
      <c r="H74" s="511"/>
      <c r="I74" s="511"/>
      <c r="J74" s="511" t="s">
        <v>39</v>
      </c>
      <c r="K74" s="511"/>
      <c r="L74" s="511"/>
      <c r="M74" s="511"/>
      <c r="N74" s="511" t="s">
        <v>40</v>
      </c>
      <c r="O74" s="511"/>
      <c r="P74" s="511"/>
      <c r="Q74" s="511"/>
      <c r="R74" s="511"/>
      <c r="S74" s="511"/>
      <c r="T74" s="511"/>
      <c r="U74" s="511"/>
      <c r="V74" s="511"/>
      <c r="W74" s="511"/>
      <c r="X74" s="511" t="s">
        <v>41</v>
      </c>
      <c r="Y74" s="511"/>
      <c r="Z74" s="511"/>
      <c r="AA74" s="511"/>
      <c r="AB74" s="511"/>
      <c r="AC74" s="511"/>
      <c r="AD74" s="511"/>
      <c r="AE74" s="511"/>
      <c r="AF74" s="511" t="s">
        <v>42</v>
      </c>
      <c r="AG74" s="511"/>
      <c r="AH74" s="511"/>
      <c r="AI74" s="511"/>
      <c r="AJ74" s="1"/>
      <c r="AK74" s="1"/>
    </row>
    <row r="75" spans="1:37" ht="16.5" hidden="1" customHeight="1" thickTop="1" thickBot="1" x14ac:dyDescent="0.3">
      <c r="A75" s="510">
        <v>7</v>
      </c>
      <c r="B75" s="510"/>
      <c r="C75" s="510"/>
      <c r="D75" s="510"/>
      <c r="E75" s="510"/>
      <c r="F75" s="515"/>
      <c r="G75" s="515"/>
      <c r="H75" s="515"/>
      <c r="I75" s="515"/>
      <c r="J75" s="510">
        <f>F75*$X$30</f>
        <v>0</v>
      </c>
      <c r="K75" s="510"/>
      <c r="L75" s="510"/>
      <c r="M75" s="510"/>
      <c r="N75" s="510"/>
      <c r="O75" s="510"/>
      <c r="P75" s="510"/>
      <c r="Q75" s="510"/>
      <c r="R75" s="510"/>
      <c r="S75" s="510"/>
      <c r="T75" s="510"/>
      <c r="U75" s="510"/>
      <c r="V75" s="510"/>
      <c r="W75" s="510"/>
      <c r="X75" s="510"/>
      <c r="Y75" s="510"/>
      <c r="Z75" s="510"/>
      <c r="AA75" s="510"/>
      <c r="AB75" s="510"/>
      <c r="AC75" s="510"/>
      <c r="AD75" s="510"/>
      <c r="AE75" s="510"/>
      <c r="AF75" s="510"/>
      <c r="AG75" s="510"/>
      <c r="AH75" s="510"/>
      <c r="AI75" s="510"/>
      <c r="AJ75" s="1"/>
      <c r="AK75" s="1"/>
    </row>
    <row r="76" spans="1:37" ht="16.5" hidden="1" customHeight="1" thickTop="1" thickBot="1" x14ac:dyDescent="0.3">
      <c r="A76" s="510"/>
      <c r="B76" s="510"/>
      <c r="C76" s="510"/>
      <c r="D76" s="510"/>
      <c r="E76" s="510"/>
      <c r="F76" s="515"/>
      <c r="G76" s="515"/>
      <c r="H76" s="515"/>
      <c r="I76" s="515"/>
      <c r="J76" s="510"/>
      <c r="K76" s="510"/>
      <c r="L76" s="510"/>
      <c r="M76" s="510"/>
      <c r="N76" s="510"/>
      <c r="O76" s="510"/>
      <c r="P76" s="510"/>
      <c r="Q76" s="510"/>
      <c r="R76" s="510"/>
      <c r="S76" s="510"/>
      <c r="T76" s="510"/>
      <c r="U76" s="510"/>
      <c r="V76" s="510"/>
      <c r="W76" s="510"/>
      <c r="X76" s="510"/>
      <c r="Y76" s="510"/>
      <c r="Z76" s="510"/>
      <c r="AA76" s="510"/>
      <c r="AB76" s="510"/>
      <c r="AC76" s="510"/>
      <c r="AD76" s="510"/>
      <c r="AE76" s="510"/>
      <c r="AF76" s="510"/>
      <c r="AG76" s="510"/>
      <c r="AH76" s="510"/>
      <c r="AI76" s="510"/>
      <c r="AJ76" s="1"/>
      <c r="AK76" s="1"/>
    </row>
    <row r="77" spans="1:37" ht="16.5" hidden="1" customHeight="1" thickTop="1" thickBot="1" x14ac:dyDescent="0.3">
      <c r="A77" s="510"/>
      <c r="B77" s="510"/>
      <c r="C77" s="510"/>
      <c r="D77" s="510"/>
      <c r="E77" s="510"/>
      <c r="F77" s="515"/>
      <c r="G77" s="515"/>
      <c r="H77" s="515"/>
      <c r="I77" s="515"/>
      <c r="J77" s="510"/>
      <c r="K77" s="510"/>
      <c r="L77" s="510"/>
      <c r="M77" s="510"/>
      <c r="N77" s="510"/>
      <c r="O77" s="510"/>
      <c r="P77" s="510"/>
      <c r="Q77" s="510"/>
      <c r="R77" s="510"/>
      <c r="S77" s="510"/>
      <c r="T77" s="510"/>
      <c r="U77" s="510"/>
      <c r="V77" s="510"/>
      <c r="W77" s="510"/>
      <c r="X77" s="510"/>
      <c r="Y77" s="510"/>
      <c r="Z77" s="510"/>
      <c r="AA77" s="510"/>
      <c r="AB77" s="510"/>
      <c r="AC77" s="510"/>
      <c r="AD77" s="510"/>
      <c r="AE77" s="510"/>
      <c r="AF77" s="510"/>
      <c r="AG77" s="510"/>
      <c r="AH77" s="510"/>
      <c r="AI77" s="510"/>
      <c r="AJ77" s="1"/>
      <c r="AK77" s="1"/>
    </row>
    <row r="78" spans="1:37" ht="16.5" hidden="1" customHeight="1" thickTop="1" thickBot="1" x14ac:dyDescent="0.3">
      <c r="A78" s="510"/>
      <c r="B78" s="510"/>
      <c r="C78" s="510"/>
      <c r="D78" s="510"/>
      <c r="E78" s="510"/>
      <c r="F78" s="515"/>
      <c r="G78" s="515"/>
      <c r="H78" s="515"/>
      <c r="I78" s="515"/>
      <c r="J78" s="510"/>
      <c r="K78" s="510"/>
      <c r="L78" s="510"/>
      <c r="M78" s="510"/>
      <c r="N78" s="510"/>
      <c r="O78" s="510"/>
      <c r="P78" s="510"/>
      <c r="Q78" s="510"/>
      <c r="R78" s="510"/>
      <c r="S78" s="510"/>
      <c r="T78" s="510"/>
      <c r="U78" s="510"/>
      <c r="V78" s="510"/>
      <c r="W78" s="510"/>
      <c r="X78" s="510"/>
      <c r="Y78" s="510"/>
      <c r="Z78" s="510"/>
      <c r="AA78" s="510"/>
      <c r="AB78" s="510"/>
      <c r="AC78" s="510"/>
      <c r="AD78" s="510"/>
      <c r="AE78" s="510"/>
      <c r="AF78" s="510"/>
      <c r="AG78" s="510"/>
      <c r="AH78" s="510"/>
      <c r="AI78" s="510"/>
      <c r="AJ78" s="1"/>
      <c r="AK78" s="1"/>
    </row>
    <row r="79" spans="1:37" ht="16.5" hidden="1" customHeight="1" thickTop="1" thickBot="1" x14ac:dyDescent="0.3">
      <c r="A79" s="510"/>
      <c r="B79" s="510"/>
      <c r="C79" s="510"/>
      <c r="D79" s="510"/>
      <c r="E79" s="510"/>
      <c r="F79" s="515"/>
      <c r="G79" s="515"/>
      <c r="H79" s="515"/>
      <c r="I79" s="515"/>
      <c r="J79" s="510"/>
      <c r="K79" s="510"/>
      <c r="L79" s="510"/>
      <c r="M79" s="510"/>
      <c r="N79" s="510"/>
      <c r="O79" s="510"/>
      <c r="P79" s="510"/>
      <c r="Q79" s="510"/>
      <c r="R79" s="510"/>
      <c r="S79" s="510"/>
      <c r="T79" s="510"/>
      <c r="U79" s="510"/>
      <c r="V79" s="510"/>
      <c r="W79" s="510"/>
      <c r="X79" s="510"/>
      <c r="Y79" s="510"/>
      <c r="Z79" s="510"/>
      <c r="AA79" s="510"/>
      <c r="AB79" s="510"/>
      <c r="AC79" s="510"/>
      <c r="AD79" s="510"/>
      <c r="AE79" s="510"/>
      <c r="AF79" s="510"/>
      <c r="AG79" s="510"/>
      <c r="AH79" s="510"/>
      <c r="AI79" s="510"/>
      <c r="AJ79" s="1"/>
      <c r="AK79" s="1"/>
    </row>
    <row r="80" spans="1:37" ht="31.5" hidden="1" customHeight="1" thickTop="1" thickBot="1" x14ac:dyDescent="0.3">
      <c r="A80" s="511" t="s">
        <v>37</v>
      </c>
      <c r="B80" s="511"/>
      <c r="C80" s="511"/>
      <c r="D80" s="511"/>
      <c r="E80" s="511"/>
      <c r="F80" s="511" t="s">
        <v>38</v>
      </c>
      <c r="G80" s="511"/>
      <c r="H80" s="511"/>
      <c r="I80" s="511"/>
      <c r="J80" s="511" t="s">
        <v>39</v>
      </c>
      <c r="K80" s="511"/>
      <c r="L80" s="511"/>
      <c r="M80" s="511"/>
      <c r="N80" s="511" t="s">
        <v>40</v>
      </c>
      <c r="O80" s="511"/>
      <c r="P80" s="511"/>
      <c r="Q80" s="511"/>
      <c r="R80" s="511"/>
      <c r="S80" s="511"/>
      <c r="T80" s="511"/>
      <c r="U80" s="511"/>
      <c r="V80" s="511"/>
      <c r="W80" s="511"/>
      <c r="X80" s="511" t="s">
        <v>41</v>
      </c>
      <c r="Y80" s="511"/>
      <c r="Z80" s="511"/>
      <c r="AA80" s="511"/>
      <c r="AB80" s="511"/>
      <c r="AC80" s="511"/>
      <c r="AD80" s="511"/>
      <c r="AE80" s="511"/>
      <c r="AF80" s="511" t="s">
        <v>42</v>
      </c>
      <c r="AG80" s="511"/>
      <c r="AH80" s="511"/>
      <c r="AI80" s="511"/>
      <c r="AJ80" s="1"/>
      <c r="AK80" s="1"/>
    </row>
    <row r="81" spans="1:37" ht="16.5" hidden="1" customHeight="1" thickTop="1" thickBot="1" x14ac:dyDescent="0.3">
      <c r="A81" s="510">
        <v>8</v>
      </c>
      <c r="B81" s="510"/>
      <c r="C81" s="510"/>
      <c r="D81" s="510"/>
      <c r="E81" s="510"/>
      <c r="F81" s="515"/>
      <c r="G81" s="515"/>
      <c r="H81" s="515"/>
      <c r="I81" s="515"/>
      <c r="J81" s="510">
        <f>F81*$X$30</f>
        <v>0</v>
      </c>
      <c r="K81" s="510"/>
      <c r="L81" s="510"/>
      <c r="M81" s="510"/>
      <c r="N81" s="510"/>
      <c r="O81" s="510"/>
      <c r="P81" s="510"/>
      <c r="Q81" s="510"/>
      <c r="R81" s="510"/>
      <c r="S81" s="510"/>
      <c r="T81" s="510"/>
      <c r="U81" s="510"/>
      <c r="V81" s="510"/>
      <c r="W81" s="510"/>
      <c r="X81" s="510"/>
      <c r="Y81" s="510"/>
      <c r="Z81" s="510"/>
      <c r="AA81" s="510"/>
      <c r="AB81" s="510"/>
      <c r="AC81" s="510"/>
      <c r="AD81" s="510"/>
      <c r="AE81" s="510"/>
      <c r="AF81" s="510"/>
      <c r="AG81" s="510"/>
      <c r="AH81" s="510"/>
      <c r="AI81" s="510"/>
      <c r="AJ81" s="1"/>
      <c r="AK81" s="1"/>
    </row>
    <row r="82" spans="1:37" ht="16.5" hidden="1" customHeight="1" thickTop="1" thickBot="1" x14ac:dyDescent="0.3">
      <c r="A82" s="510"/>
      <c r="B82" s="510"/>
      <c r="C82" s="510"/>
      <c r="D82" s="510"/>
      <c r="E82" s="510"/>
      <c r="F82" s="515"/>
      <c r="G82" s="515"/>
      <c r="H82" s="515"/>
      <c r="I82" s="515"/>
      <c r="J82" s="510"/>
      <c r="K82" s="510"/>
      <c r="L82" s="510"/>
      <c r="M82" s="510"/>
      <c r="N82" s="510"/>
      <c r="O82" s="510"/>
      <c r="P82" s="510"/>
      <c r="Q82" s="510"/>
      <c r="R82" s="510"/>
      <c r="S82" s="510"/>
      <c r="T82" s="510"/>
      <c r="U82" s="510"/>
      <c r="V82" s="510"/>
      <c r="W82" s="510"/>
      <c r="X82" s="510"/>
      <c r="Y82" s="510"/>
      <c r="Z82" s="510"/>
      <c r="AA82" s="510"/>
      <c r="AB82" s="510"/>
      <c r="AC82" s="510"/>
      <c r="AD82" s="510"/>
      <c r="AE82" s="510"/>
      <c r="AF82" s="510"/>
      <c r="AG82" s="510"/>
      <c r="AH82" s="510"/>
      <c r="AI82" s="510"/>
      <c r="AJ82" s="1"/>
      <c r="AK82" s="1"/>
    </row>
    <row r="83" spans="1:37" ht="16.5" hidden="1" customHeight="1" thickTop="1" thickBot="1" x14ac:dyDescent="0.3">
      <c r="A83" s="510"/>
      <c r="B83" s="510"/>
      <c r="C83" s="510"/>
      <c r="D83" s="510"/>
      <c r="E83" s="510"/>
      <c r="F83" s="515"/>
      <c r="G83" s="515"/>
      <c r="H83" s="515"/>
      <c r="I83" s="515"/>
      <c r="J83" s="510"/>
      <c r="K83" s="510"/>
      <c r="L83" s="510"/>
      <c r="M83" s="510"/>
      <c r="N83" s="510"/>
      <c r="O83" s="510"/>
      <c r="P83" s="510"/>
      <c r="Q83" s="510"/>
      <c r="R83" s="510"/>
      <c r="S83" s="510"/>
      <c r="T83" s="510"/>
      <c r="U83" s="510"/>
      <c r="V83" s="510"/>
      <c r="W83" s="510"/>
      <c r="X83" s="510"/>
      <c r="Y83" s="510"/>
      <c r="Z83" s="510"/>
      <c r="AA83" s="510"/>
      <c r="AB83" s="510"/>
      <c r="AC83" s="510"/>
      <c r="AD83" s="510"/>
      <c r="AE83" s="510"/>
      <c r="AF83" s="510"/>
      <c r="AG83" s="510"/>
      <c r="AH83" s="510"/>
      <c r="AI83" s="510"/>
      <c r="AJ83" s="1"/>
      <c r="AK83" s="1"/>
    </row>
    <row r="84" spans="1:37" ht="16.5" hidden="1" customHeight="1" thickTop="1" thickBot="1" x14ac:dyDescent="0.3">
      <c r="A84" s="510"/>
      <c r="B84" s="510"/>
      <c r="C84" s="510"/>
      <c r="D84" s="510"/>
      <c r="E84" s="510"/>
      <c r="F84" s="515"/>
      <c r="G84" s="515"/>
      <c r="H84" s="515"/>
      <c r="I84" s="515"/>
      <c r="J84" s="510"/>
      <c r="K84" s="510"/>
      <c r="L84" s="510"/>
      <c r="M84" s="510"/>
      <c r="N84" s="510"/>
      <c r="O84" s="510"/>
      <c r="P84" s="510"/>
      <c r="Q84" s="510"/>
      <c r="R84" s="510"/>
      <c r="S84" s="510"/>
      <c r="T84" s="510"/>
      <c r="U84" s="510"/>
      <c r="V84" s="510"/>
      <c r="W84" s="510"/>
      <c r="X84" s="510"/>
      <c r="Y84" s="510"/>
      <c r="Z84" s="510"/>
      <c r="AA84" s="510"/>
      <c r="AB84" s="510"/>
      <c r="AC84" s="510"/>
      <c r="AD84" s="510"/>
      <c r="AE84" s="510"/>
      <c r="AF84" s="510"/>
      <c r="AG84" s="510"/>
      <c r="AH84" s="510"/>
      <c r="AI84" s="510"/>
      <c r="AJ84" s="1"/>
      <c r="AK84" s="1"/>
    </row>
    <row r="85" spans="1:37" ht="16.5" hidden="1" customHeight="1" thickTop="1" thickBot="1" x14ac:dyDescent="0.3">
      <c r="A85" s="510"/>
      <c r="B85" s="510"/>
      <c r="C85" s="510"/>
      <c r="D85" s="510"/>
      <c r="E85" s="510"/>
      <c r="F85" s="515"/>
      <c r="G85" s="515"/>
      <c r="H85" s="515"/>
      <c r="I85" s="515"/>
      <c r="J85" s="510"/>
      <c r="K85" s="510"/>
      <c r="L85" s="510"/>
      <c r="M85" s="510"/>
      <c r="N85" s="510"/>
      <c r="O85" s="510"/>
      <c r="P85" s="510"/>
      <c r="Q85" s="510"/>
      <c r="R85" s="510"/>
      <c r="S85" s="510"/>
      <c r="T85" s="510"/>
      <c r="U85" s="510"/>
      <c r="V85" s="510"/>
      <c r="W85" s="510"/>
      <c r="X85" s="510"/>
      <c r="Y85" s="510"/>
      <c r="Z85" s="510"/>
      <c r="AA85" s="510"/>
      <c r="AB85" s="510"/>
      <c r="AC85" s="510"/>
      <c r="AD85" s="510"/>
      <c r="AE85" s="510"/>
      <c r="AF85" s="510"/>
      <c r="AG85" s="510"/>
      <c r="AH85" s="510"/>
      <c r="AI85" s="510"/>
      <c r="AJ85" s="1"/>
      <c r="AK85" s="1"/>
    </row>
    <row r="86" spans="1:37" ht="31.5" hidden="1" customHeight="1" thickTop="1" thickBot="1" x14ac:dyDescent="0.3">
      <c r="A86" s="511" t="s">
        <v>37</v>
      </c>
      <c r="B86" s="511"/>
      <c r="C86" s="511"/>
      <c r="D86" s="511"/>
      <c r="E86" s="511"/>
      <c r="F86" s="511" t="s">
        <v>38</v>
      </c>
      <c r="G86" s="511"/>
      <c r="H86" s="511"/>
      <c r="I86" s="511"/>
      <c r="J86" s="511" t="s">
        <v>39</v>
      </c>
      <c r="K86" s="511"/>
      <c r="L86" s="511"/>
      <c r="M86" s="511"/>
      <c r="N86" s="511" t="s">
        <v>40</v>
      </c>
      <c r="O86" s="511"/>
      <c r="P86" s="511"/>
      <c r="Q86" s="511"/>
      <c r="R86" s="511"/>
      <c r="S86" s="511"/>
      <c r="T86" s="511"/>
      <c r="U86" s="511"/>
      <c r="V86" s="511"/>
      <c r="W86" s="511"/>
      <c r="X86" s="511" t="s">
        <v>41</v>
      </c>
      <c r="Y86" s="511"/>
      <c r="Z86" s="511"/>
      <c r="AA86" s="511"/>
      <c r="AB86" s="511"/>
      <c r="AC86" s="511"/>
      <c r="AD86" s="511"/>
      <c r="AE86" s="511"/>
      <c r="AF86" s="511" t="s">
        <v>42</v>
      </c>
      <c r="AG86" s="511"/>
      <c r="AH86" s="511"/>
      <c r="AI86" s="511"/>
      <c r="AJ86" s="1"/>
      <c r="AK86" s="1"/>
    </row>
    <row r="87" spans="1:37" ht="16.5" hidden="1" customHeight="1" thickTop="1" thickBot="1" x14ac:dyDescent="0.3">
      <c r="A87" s="510">
        <v>9</v>
      </c>
      <c r="B87" s="510"/>
      <c r="C87" s="510"/>
      <c r="D87" s="510"/>
      <c r="E87" s="510"/>
      <c r="F87" s="515"/>
      <c r="G87" s="515"/>
      <c r="H87" s="515"/>
      <c r="I87" s="515"/>
      <c r="J87" s="510">
        <f>F87*$X$30</f>
        <v>0</v>
      </c>
      <c r="K87" s="510"/>
      <c r="L87" s="510"/>
      <c r="M87" s="510"/>
      <c r="N87" s="510"/>
      <c r="O87" s="510"/>
      <c r="P87" s="510"/>
      <c r="Q87" s="510"/>
      <c r="R87" s="510"/>
      <c r="S87" s="510"/>
      <c r="T87" s="510"/>
      <c r="U87" s="510"/>
      <c r="V87" s="510"/>
      <c r="W87" s="510"/>
      <c r="X87" s="510"/>
      <c r="Y87" s="510"/>
      <c r="Z87" s="510"/>
      <c r="AA87" s="510"/>
      <c r="AB87" s="510"/>
      <c r="AC87" s="510"/>
      <c r="AD87" s="510"/>
      <c r="AE87" s="510"/>
      <c r="AF87" s="510"/>
      <c r="AG87" s="510"/>
      <c r="AH87" s="510"/>
      <c r="AI87" s="510"/>
      <c r="AJ87" s="1"/>
      <c r="AK87" s="1"/>
    </row>
    <row r="88" spans="1:37" ht="16.5" hidden="1" customHeight="1" thickTop="1" thickBot="1" x14ac:dyDescent="0.3">
      <c r="A88" s="510"/>
      <c r="B88" s="510"/>
      <c r="C88" s="510"/>
      <c r="D88" s="510"/>
      <c r="E88" s="510"/>
      <c r="F88" s="515"/>
      <c r="G88" s="515"/>
      <c r="H88" s="515"/>
      <c r="I88" s="515"/>
      <c r="J88" s="510"/>
      <c r="K88" s="510"/>
      <c r="L88" s="510"/>
      <c r="M88" s="510"/>
      <c r="N88" s="510"/>
      <c r="O88" s="510"/>
      <c r="P88" s="510"/>
      <c r="Q88" s="510"/>
      <c r="R88" s="510"/>
      <c r="S88" s="510"/>
      <c r="T88" s="510"/>
      <c r="U88" s="510"/>
      <c r="V88" s="510"/>
      <c r="W88" s="510"/>
      <c r="X88" s="510"/>
      <c r="Y88" s="510"/>
      <c r="Z88" s="510"/>
      <c r="AA88" s="510"/>
      <c r="AB88" s="510"/>
      <c r="AC88" s="510"/>
      <c r="AD88" s="510"/>
      <c r="AE88" s="510"/>
      <c r="AF88" s="510"/>
      <c r="AG88" s="510"/>
      <c r="AH88" s="510"/>
      <c r="AI88" s="510"/>
      <c r="AJ88" s="1"/>
      <c r="AK88" s="1"/>
    </row>
    <row r="89" spans="1:37" ht="16.5" hidden="1" customHeight="1" thickTop="1" thickBot="1" x14ac:dyDescent="0.3">
      <c r="A89" s="510"/>
      <c r="B89" s="510"/>
      <c r="C89" s="510"/>
      <c r="D89" s="510"/>
      <c r="E89" s="510"/>
      <c r="F89" s="515"/>
      <c r="G89" s="515"/>
      <c r="H89" s="515"/>
      <c r="I89" s="515"/>
      <c r="J89" s="510"/>
      <c r="K89" s="510"/>
      <c r="L89" s="510"/>
      <c r="M89" s="510"/>
      <c r="N89" s="510"/>
      <c r="O89" s="510"/>
      <c r="P89" s="510"/>
      <c r="Q89" s="510"/>
      <c r="R89" s="510"/>
      <c r="S89" s="510"/>
      <c r="T89" s="510"/>
      <c r="U89" s="510"/>
      <c r="V89" s="510"/>
      <c r="W89" s="510"/>
      <c r="X89" s="510"/>
      <c r="Y89" s="510"/>
      <c r="Z89" s="510"/>
      <c r="AA89" s="510"/>
      <c r="AB89" s="510"/>
      <c r="AC89" s="510"/>
      <c r="AD89" s="510"/>
      <c r="AE89" s="510"/>
      <c r="AF89" s="510"/>
      <c r="AG89" s="510"/>
      <c r="AH89" s="510"/>
      <c r="AI89" s="510"/>
      <c r="AJ89" s="1"/>
      <c r="AK89" s="1"/>
    </row>
    <row r="90" spans="1:37" ht="16.5" hidden="1" customHeight="1" thickTop="1" thickBot="1" x14ac:dyDescent="0.3">
      <c r="A90" s="510"/>
      <c r="B90" s="510"/>
      <c r="C90" s="510"/>
      <c r="D90" s="510"/>
      <c r="E90" s="510"/>
      <c r="F90" s="515"/>
      <c r="G90" s="515"/>
      <c r="H90" s="515"/>
      <c r="I90" s="515"/>
      <c r="J90" s="510"/>
      <c r="K90" s="510"/>
      <c r="L90" s="510"/>
      <c r="M90" s="510"/>
      <c r="N90" s="510"/>
      <c r="O90" s="510"/>
      <c r="P90" s="510"/>
      <c r="Q90" s="510"/>
      <c r="R90" s="510"/>
      <c r="S90" s="510"/>
      <c r="T90" s="510"/>
      <c r="U90" s="510"/>
      <c r="V90" s="510"/>
      <c r="W90" s="510"/>
      <c r="X90" s="510"/>
      <c r="Y90" s="510"/>
      <c r="Z90" s="510"/>
      <c r="AA90" s="510"/>
      <c r="AB90" s="510"/>
      <c r="AC90" s="510"/>
      <c r="AD90" s="510"/>
      <c r="AE90" s="510"/>
      <c r="AF90" s="510"/>
      <c r="AG90" s="510"/>
      <c r="AH90" s="510"/>
      <c r="AI90" s="510"/>
      <c r="AJ90" s="1"/>
      <c r="AK90" s="1"/>
    </row>
    <row r="91" spans="1:37" ht="16.5" hidden="1" customHeight="1" thickTop="1" thickBot="1" x14ac:dyDescent="0.3">
      <c r="A91" s="510"/>
      <c r="B91" s="510"/>
      <c r="C91" s="510"/>
      <c r="D91" s="510"/>
      <c r="E91" s="510"/>
      <c r="F91" s="515"/>
      <c r="G91" s="515"/>
      <c r="H91" s="515"/>
      <c r="I91" s="515"/>
      <c r="J91" s="510"/>
      <c r="K91" s="510"/>
      <c r="L91" s="510"/>
      <c r="M91" s="510"/>
      <c r="N91" s="510"/>
      <c r="O91" s="510"/>
      <c r="P91" s="510"/>
      <c r="Q91" s="510"/>
      <c r="R91" s="510"/>
      <c r="S91" s="510"/>
      <c r="T91" s="510"/>
      <c r="U91" s="510"/>
      <c r="V91" s="510"/>
      <c r="W91" s="510"/>
      <c r="X91" s="510"/>
      <c r="Y91" s="510"/>
      <c r="Z91" s="510"/>
      <c r="AA91" s="510"/>
      <c r="AB91" s="510"/>
      <c r="AC91" s="510"/>
      <c r="AD91" s="510"/>
      <c r="AE91" s="510"/>
      <c r="AF91" s="510"/>
      <c r="AG91" s="510"/>
      <c r="AH91" s="510"/>
      <c r="AI91" s="510"/>
      <c r="AJ91" s="1"/>
      <c r="AK91" s="1"/>
    </row>
    <row r="92" spans="1:37" ht="31.5" hidden="1" customHeight="1" thickTop="1" thickBot="1" x14ac:dyDescent="0.3">
      <c r="A92" s="511" t="s">
        <v>37</v>
      </c>
      <c r="B92" s="511"/>
      <c r="C92" s="511"/>
      <c r="D92" s="511"/>
      <c r="E92" s="511"/>
      <c r="F92" s="511" t="s">
        <v>38</v>
      </c>
      <c r="G92" s="511"/>
      <c r="H92" s="511"/>
      <c r="I92" s="511"/>
      <c r="J92" s="511" t="s">
        <v>39</v>
      </c>
      <c r="K92" s="511"/>
      <c r="L92" s="511"/>
      <c r="M92" s="511"/>
      <c r="N92" s="511" t="s">
        <v>40</v>
      </c>
      <c r="O92" s="511"/>
      <c r="P92" s="511"/>
      <c r="Q92" s="511"/>
      <c r="R92" s="511"/>
      <c r="S92" s="511"/>
      <c r="T92" s="511"/>
      <c r="U92" s="511"/>
      <c r="V92" s="511"/>
      <c r="W92" s="511"/>
      <c r="X92" s="511" t="s">
        <v>41</v>
      </c>
      <c r="Y92" s="511"/>
      <c r="Z92" s="511"/>
      <c r="AA92" s="511"/>
      <c r="AB92" s="511"/>
      <c r="AC92" s="511"/>
      <c r="AD92" s="511"/>
      <c r="AE92" s="511"/>
      <c r="AF92" s="511" t="s">
        <v>42</v>
      </c>
      <c r="AG92" s="511"/>
      <c r="AH92" s="511"/>
      <c r="AI92" s="511"/>
      <c r="AJ92" s="1"/>
      <c r="AK92" s="1"/>
    </row>
    <row r="93" spans="1:37" ht="16.5" hidden="1" customHeight="1" thickTop="1" thickBot="1" x14ac:dyDescent="0.3">
      <c r="A93" s="510">
        <v>10</v>
      </c>
      <c r="B93" s="510"/>
      <c r="C93" s="510"/>
      <c r="D93" s="510"/>
      <c r="E93" s="510"/>
      <c r="F93" s="515"/>
      <c r="G93" s="515"/>
      <c r="H93" s="515"/>
      <c r="I93" s="515"/>
      <c r="J93" s="510">
        <f>F93*$X$30</f>
        <v>0</v>
      </c>
      <c r="K93" s="510"/>
      <c r="L93" s="510"/>
      <c r="M93" s="510"/>
      <c r="N93" s="510"/>
      <c r="O93" s="510"/>
      <c r="P93" s="510"/>
      <c r="Q93" s="510"/>
      <c r="R93" s="510"/>
      <c r="S93" s="510"/>
      <c r="T93" s="510"/>
      <c r="U93" s="510"/>
      <c r="V93" s="510"/>
      <c r="W93" s="510"/>
      <c r="X93" s="510"/>
      <c r="Y93" s="510"/>
      <c r="Z93" s="510"/>
      <c r="AA93" s="510"/>
      <c r="AB93" s="510"/>
      <c r="AC93" s="510"/>
      <c r="AD93" s="510"/>
      <c r="AE93" s="510"/>
      <c r="AF93" s="510"/>
      <c r="AG93" s="510"/>
      <c r="AH93" s="510"/>
      <c r="AI93" s="510"/>
      <c r="AJ93" s="1"/>
      <c r="AK93" s="1"/>
    </row>
    <row r="94" spans="1:37" ht="16.5" hidden="1" customHeight="1" thickTop="1" thickBot="1" x14ac:dyDescent="0.3">
      <c r="A94" s="510"/>
      <c r="B94" s="510"/>
      <c r="C94" s="510"/>
      <c r="D94" s="510"/>
      <c r="E94" s="510"/>
      <c r="F94" s="515"/>
      <c r="G94" s="515"/>
      <c r="H94" s="515"/>
      <c r="I94" s="515"/>
      <c r="J94" s="510"/>
      <c r="K94" s="510"/>
      <c r="L94" s="510"/>
      <c r="M94" s="510"/>
      <c r="N94" s="510"/>
      <c r="O94" s="510"/>
      <c r="P94" s="510"/>
      <c r="Q94" s="510"/>
      <c r="R94" s="510"/>
      <c r="S94" s="510"/>
      <c r="T94" s="510"/>
      <c r="U94" s="510"/>
      <c r="V94" s="510"/>
      <c r="W94" s="510"/>
      <c r="X94" s="510"/>
      <c r="Y94" s="510"/>
      <c r="Z94" s="510"/>
      <c r="AA94" s="510"/>
      <c r="AB94" s="510"/>
      <c r="AC94" s="510"/>
      <c r="AD94" s="510"/>
      <c r="AE94" s="510"/>
      <c r="AF94" s="510"/>
      <c r="AG94" s="510"/>
      <c r="AH94" s="510"/>
      <c r="AI94" s="510"/>
      <c r="AJ94" s="1"/>
      <c r="AK94" s="1"/>
    </row>
    <row r="95" spans="1:37" ht="16.5" hidden="1" customHeight="1" thickTop="1" thickBot="1" x14ac:dyDescent="0.3">
      <c r="A95" s="510"/>
      <c r="B95" s="510"/>
      <c r="C95" s="510"/>
      <c r="D95" s="510"/>
      <c r="E95" s="510"/>
      <c r="F95" s="515"/>
      <c r="G95" s="515"/>
      <c r="H95" s="515"/>
      <c r="I95" s="515"/>
      <c r="J95" s="510"/>
      <c r="K95" s="510"/>
      <c r="L95" s="510"/>
      <c r="M95" s="510"/>
      <c r="N95" s="510"/>
      <c r="O95" s="510"/>
      <c r="P95" s="510"/>
      <c r="Q95" s="510"/>
      <c r="R95" s="510"/>
      <c r="S95" s="510"/>
      <c r="T95" s="510"/>
      <c r="U95" s="510"/>
      <c r="V95" s="510"/>
      <c r="W95" s="510"/>
      <c r="X95" s="510"/>
      <c r="Y95" s="510"/>
      <c r="Z95" s="510"/>
      <c r="AA95" s="510"/>
      <c r="AB95" s="510"/>
      <c r="AC95" s="510"/>
      <c r="AD95" s="510"/>
      <c r="AE95" s="510"/>
      <c r="AF95" s="510"/>
      <c r="AG95" s="510"/>
      <c r="AH95" s="510"/>
      <c r="AI95" s="510"/>
      <c r="AJ95" s="1"/>
      <c r="AK95" s="1"/>
    </row>
    <row r="96" spans="1:37" ht="16.5" hidden="1" customHeight="1" thickTop="1" thickBot="1" x14ac:dyDescent="0.3">
      <c r="A96" s="510"/>
      <c r="B96" s="510"/>
      <c r="C96" s="510"/>
      <c r="D96" s="510"/>
      <c r="E96" s="510"/>
      <c r="F96" s="515"/>
      <c r="G96" s="515"/>
      <c r="H96" s="515"/>
      <c r="I96" s="515"/>
      <c r="J96" s="510"/>
      <c r="K96" s="510"/>
      <c r="L96" s="510"/>
      <c r="M96" s="510"/>
      <c r="N96" s="510"/>
      <c r="O96" s="510"/>
      <c r="P96" s="510"/>
      <c r="Q96" s="510"/>
      <c r="R96" s="510"/>
      <c r="S96" s="510"/>
      <c r="T96" s="510"/>
      <c r="U96" s="510"/>
      <c r="V96" s="510"/>
      <c r="W96" s="510"/>
      <c r="X96" s="510"/>
      <c r="Y96" s="510"/>
      <c r="Z96" s="510"/>
      <c r="AA96" s="510"/>
      <c r="AB96" s="510"/>
      <c r="AC96" s="510"/>
      <c r="AD96" s="510"/>
      <c r="AE96" s="510"/>
      <c r="AF96" s="510"/>
      <c r="AG96" s="510"/>
      <c r="AH96" s="510"/>
      <c r="AI96" s="510"/>
      <c r="AJ96" s="1"/>
      <c r="AK96" s="1"/>
    </row>
    <row r="97" spans="1:37" ht="16.5" hidden="1" customHeight="1" thickTop="1" thickBot="1" x14ac:dyDescent="0.3">
      <c r="A97" s="510"/>
      <c r="B97" s="510"/>
      <c r="C97" s="510"/>
      <c r="D97" s="510"/>
      <c r="E97" s="510"/>
      <c r="F97" s="515"/>
      <c r="G97" s="515"/>
      <c r="H97" s="515"/>
      <c r="I97" s="515"/>
      <c r="J97" s="510"/>
      <c r="K97" s="510"/>
      <c r="L97" s="510"/>
      <c r="M97" s="510"/>
      <c r="N97" s="510"/>
      <c r="O97" s="510"/>
      <c r="P97" s="510"/>
      <c r="Q97" s="510"/>
      <c r="R97" s="510"/>
      <c r="S97" s="510"/>
      <c r="T97" s="510"/>
      <c r="U97" s="510"/>
      <c r="V97" s="510"/>
      <c r="W97" s="510"/>
      <c r="X97" s="510"/>
      <c r="Y97" s="510"/>
      <c r="Z97" s="510"/>
      <c r="AA97" s="510"/>
      <c r="AB97" s="510"/>
      <c r="AC97" s="510"/>
      <c r="AD97" s="510"/>
      <c r="AE97" s="510"/>
      <c r="AF97" s="510"/>
      <c r="AG97" s="510"/>
      <c r="AH97" s="510"/>
      <c r="AI97" s="510"/>
      <c r="AJ97" s="1"/>
      <c r="AK97" s="1"/>
    </row>
    <row r="98" spans="1:37" ht="31.5" hidden="1" customHeight="1" thickTop="1" thickBot="1" x14ac:dyDescent="0.3">
      <c r="A98" s="511" t="s">
        <v>37</v>
      </c>
      <c r="B98" s="511"/>
      <c r="C98" s="511"/>
      <c r="D98" s="511"/>
      <c r="E98" s="511"/>
      <c r="F98" s="511" t="s">
        <v>38</v>
      </c>
      <c r="G98" s="511"/>
      <c r="H98" s="511"/>
      <c r="I98" s="511"/>
      <c r="J98" s="511" t="s">
        <v>39</v>
      </c>
      <c r="K98" s="511"/>
      <c r="L98" s="511"/>
      <c r="M98" s="511"/>
      <c r="N98" s="511" t="s">
        <v>40</v>
      </c>
      <c r="O98" s="511"/>
      <c r="P98" s="511"/>
      <c r="Q98" s="511"/>
      <c r="R98" s="511"/>
      <c r="S98" s="511"/>
      <c r="T98" s="511"/>
      <c r="U98" s="511"/>
      <c r="V98" s="511"/>
      <c r="W98" s="511"/>
      <c r="X98" s="511" t="s">
        <v>41</v>
      </c>
      <c r="Y98" s="511"/>
      <c r="Z98" s="511"/>
      <c r="AA98" s="511"/>
      <c r="AB98" s="511"/>
      <c r="AC98" s="511"/>
      <c r="AD98" s="511"/>
      <c r="AE98" s="511"/>
      <c r="AF98" s="511" t="s">
        <v>42</v>
      </c>
      <c r="AG98" s="511"/>
      <c r="AH98" s="511"/>
      <c r="AI98" s="511"/>
      <c r="AJ98" s="1"/>
      <c r="AK98" s="1"/>
    </row>
    <row r="99" spans="1:37" ht="16.5" hidden="1" customHeight="1" thickTop="1" thickBot="1" x14ac:dyDescent="0.3">
      <c r="A99" s="510">
        <v>11</v>
      </c>
      <c r="B99" s="510"/>
      <c r="C99" s="510"/>
      <c r="D99" s="510"/>
      <c r="E99" s="510"/>
      <c r="F99" s="515"/>
      <c r="G99" s="515"/>
      <c r="H99" s="515"/>
      <c r="I99" s="515"/>
      <c r="J99" s="510">
        <f>F99*$X$30</f>
        <v>0</v>
      </c>
      <c r="K99" s="510"/>
      <c r="L99" s="510"/>
      <c r="M99" s="510"/>
      <c r="N99" s="510"/>
      <c r="O99" s="510"/>
      <c r="P99" s="510"/>
      <c r="Q99" s="510"/>
      <c r="R99" s="510"/>
      <c r="S99" s="510"/>
      <c r="T99" s="510"/>
      <c r="U99" s="510"/>
      <c r="V99" s="510"/>
      <c r="W99" s="510"/>
      <c r="X99" s="510"/>
      <c r="Y99" s="510"/>
      <c r="Z99" s="510"/>
      <c r="AA99" s="510"/>
      <c r="AB99" s="510"/>
      <c r="AC99" s="510"/>
      <c r="AD99" s="510"/>
      <c r="AE99" s="510"/>
      <c r="AF99" s="510"/>
      <c r="AG99" s="510"/>
      <c r="AH99" s="510"/>
      <c r="AI99" s="510"/>
      <c r="AJ99" s="1"/>
      <c r="AK99" s="1"/>
    </row>
    <row r="100" spans="1:37" ht="16.5" hidden="1" customHeight="1" thickTop="1" thickBot="1" x14ac:dyDescent="0.3">
      <c r="A100" s="510"/>
      <c r="B100" s="510"/>
      <c r="C100" s="510"/>
      <c r="D100" s="510"/>
      <c r="E100" s="510"/>
      <c r="F100" s="515"/>
      <c r="G100" s="515"/>
      <c r="H100" s="515"/>
      <c r="I100" s="515"/>
      <c r="J100" s="510"/>
      <c r="K100" s="510"/>
      <c r="L100" s="510"/>
      <c r="M100" s="510"/>
      <c r="N100" s="510"/>
      <c r="O100" s="510"/>
      <c r="P100" s="510"/>
      <c r="Q100" s="510"/>
      <c r="R100" s="510"/>
      <c r="S100" s="510"/>
      <c r="T100" s="510"/>
      <c r="U100" s="510"/>
      <c r="V100" s="510"/>
      <c r="W100" s="510"/>
      <c r="X100" s="510"/>
      <c r="Y100" s="510"/>
      <c r="Z100" s="510"/>
      <c r="AA100" s="510"/>
      <c r="AB100" s="510"/>
      <c r="AC100" s="510"/>
      <c r="AD100" s="510"/>
      <c r="AE100" s="510"/>
      <c r="AF100" s="510"/>
      <c r="AG100" s="510"/>
      <c r="AH100" s="510"/>
      <c r="AI100" s="510"/>
      <c r="AJ100" s="1"/>
      <c r="AK100" s="1"/>
    </row>
    <row r="101" spans="1:37" ht="16.5" hidden="1" customHeight="1" thickTop="1" thickBot="1" x14ac:dyDescent="0.3">
      <c r="A101" s="510"/>
      <c r="B101" s="510"/>
      <c r="C101" s="510"/>
      <c r="D101" s="510"/>
      <c r="E101" s="510"/>
      <c r="F101" s="515"/>
      <c r="G101" s="515"/>
      <c r="H101" s="515"/>
      <c r="I101" s="515"/>
      <c r="J101" s="510"/>
      <c r="K101" s="510"/>
      <c r="L101" s="510"/>
      <c r="M101" s="510"/>
      <c r="N101" s="510"/>
      <c r="O101" s="510"/>
      <c r="P101" s="510"/>
      <c r="Q101" s="510"/>
      <c r="R101" s="510"/>
      <c r="S101" s="510"/>
      <c r="T101" s="510"/>
      <c r="U101" s="510"/>
      <c r="V101" s="510"/>
      <c r="W101" s="510"/>
      <c r="X101" s="510"/>
      <c r="Y101" s="510"/>
      <c r="Z101" s="510"/>
      <c r="AA101" s="510"/>
      <c r="AB101" s="510"/>
      <c r="AC101" s="510"/>
      <c r="AD101" s="510"/>
      <c r="AE101" s="510"/>
      <c r="AF101" s="510"/>
      <c r="AG101" s="510"/>
      <c r="AH101" s="510"/>
      <c r="AI101" s="510"/>
      <c r="AJ101" s="1"/>
      <c r="AK101" s="1"/>
    </row>
    <row r="102" spans="1:37" ht="16.5" hidden="1" customHeight="1" thickTop="1" thickBot="1" x14ac:dyDescent="0.3">
      <c r="A102" s="510"/>
      <c r="B102" s="510"/>
      <c r="C102" s="510"/>
      <c r="D102" s="510"/>
      <c r="E102" s="510"/>
      <c r="F102" s="515"/>
      <c r="G102" s="515"/>
      <c r="H102" s="515"/>
      <c r="I102" s="515"/>
      <c r="J102" s="510"/>
      <c r="K102" s="510"/>
      <c r="L102" s="510"/>
      <c r="M102" s="510"/>
      <c r="N102" s="510"/>
      <c r="O102" s="510"/>
      <c r="P102" s="510"/>
      <c r="Q102" s="510"/>
      <c r="R102" s="510"/>
      <c r="S102" s="510"/>
      <c r="T102" s="510"/>
      <c r="U102" s="510"/>
      <c r="V102" s="510"/>
      <c r="W102" s="510"/>
      <c r="X102" s="510"/>
      <c r="Y102" s="510"/>
      <c r="Z102" s="510"/>
      <c r="AA102" s="510"/>
      <c r="AB102" s="510"/>
      <c r="AC102" s="510"/>
      <c r="AD102" s="510"/>
      <c r="AE102" s="510"/>
      <c r="AF102" s="510"/>
      <c r="AG102" s="510"/>
      <c r="AH102" s="510"/>
      <c r="AI102" s="510"/>
      <c r="AJ102" s="1"/>
      <c r="AK102" s="1"/>
    </row>
    <row r="103" spans="1:37" ht="16.5" hidden="1" customHeight="1" thickTop="1" thickBot="1" x14ac:dyDescent="0.3">
      <c r="A103" s="510"/>
      <c r="B103" s="510"/>
      <c r="C103" s="510"/>
      <c r="D103" s="510"/>
      <c r="E103" s="510"/>
      <c r="F103" s="515"/>
      <c r="G103" s="515"/>
      <c r="H103" s="515"/>
      <c r="I103" s="515"/>
      <c r="J103" s="510"/>
      <c r="K103" s="510"/>
      <c r="L103" s="510"/>
      <c r="M103" s="510"/>
      <c r="N103" s="510"/>
      <c r="O103" s="510"/>
      <c r="P103" s="510"/>
      <c r="Q103" s="510"/>
      <c r="R103" s="510"/>
      <c r="S103" s="510"/>
      <c r="T103" s="510"/>
      <c r="U103" s="510"/>
      <c r="V103" s="510"/>
      <c r="W103" s="510"/>
      <c r="X103" s="510"/>
      <c r="Y103" s="510"/>
      <c r="Z103" s="510"/>
      <c r="AA103" s="510"/>
      <c r="AB103" s="510"/>
      <c r="AC103" s="510"/>
      <c r="AD103" s="510"/>
      <c r="AE103" s="510"/>
      <c r="AF103" s="510"/>
      <c r="AG103" s="510"/>
      <c r="AH103" s="510"/>
      <c r="AI103" s="510"/>
      <c r="AJ103" s="1"/>
      <c r="AK103" s="1"/>
    </row>
    <row r="104" spans="1:37" ht="31.5" hidden="1" customHeight="1" thickTop="1" thickBot="1" x14ac:dyDescent="0.3">
      <c r="A104" s="511" t="s">
        <v>37</v>
      </c>
      <c r="B104" s="511"/>
      <c r="C104" s="511"/>
      <c r="D104" s="511"/>
      <c r="E104" s="511"/>
      <c r="F104" s="511" t="s">
        <v>38</v>
      </c>
      <c r="G104" s="511"/>
      <c r="H104" s="511"/>
      <c r="I104" s="511"/>
      <c r="J104" s="511" t="s">
        <v>39</v>
      </c>
      <c r="K104" s="511"/>
      <c r="L104" s="511"/>
      <c r="M104" s="511"/>
      <c r="N104" s="511" t="s">
        <v>40</v>
      </c>
      <c r="O104" s="511"/>
      <c r="P104" s="511"/>
      <c r="Q104" s="511"/>
      <c r="R104" s="511"/>
      <c r="S104" s="511"/>
      <c r="T104" s="511"/>
      <c r="U104" s="511"/>
      <c r="V104" s="511"/>
      <c r="W104" s="511"/>
      <c r="X104" s="511" t="s">
        <v>41</v>
      </c>
      <c r="Y104" s="511"/>
      <c r="Z104" s="511"/>
      <c r="AA104" s="511"/>
      <c r="AB104" s="511"/>
      <c r="AC104" s="511"/>
      <c r="AD104" s="511"/>
      <c r="AE104" s="511"/>
      <c r="AF104" s="511" t="s">
        <v>42</v>
      </c>
      <c r="AG104" s="511"/>
      <c r="AH104" s="511"/>
      <c r="AI104" s="511"/>
      <c r="AJ104" s="1"/>
      <c r="AK104" s="1"/>
    </row>
    <row r="105" spans="1:37" ht="16.5" hidden="1" customHeight="1" thickTop="1" thickBot="1" x14ac:dyDescent="0.3">
      <c r="A105" s="510">
        <v>12</v>
      </c>
      <c r="B105" s="510"/>
      <c r="C105" s="510"/>
      <c r="D105" s="510"/>
      <c r="E105" s="510"/>
      <c r="F105" s="515"/>
      <c r="G105" s="515"/>
      <c r="H105" s="515"/>
      <c r="I105" s="515"/>
      <c r="J105" s="510">
        <f>F105*$X$30</f>
        <v>0</v>
      </c>
      <c r="K105" s="510"/>
      <c r="L105" s="510"/>
      <c r="M105" s="510"/>
      <c r="N105" s="510"/>
      <c r="O105" s="510"/>
      <c r="P105" s="510"/>
      <c r="Q105" s="510"/>
      <c r="R105" s="510"/>
      <c r="S105" s="510"/>
      <c r="T105" s="510"/>
      <c r="U105" s="510"/>
      <c r="V105" s="510"/>
      <c r="W105" s="510"/>
      <c r="X105" s="510"/>
      <c r="Y105" s="510"/>
      <c r="Z105" s="510"/>
      <c r="AA105" s="510"/>
      <c r="AB105" s="510"/>
      <c r="AC105" s="510"/>
      <c r="AD105" s="510"/>
      <c r="AE105" s="510"/>
      <c r="AF105" s="510"/>
      <c r="AG105" s="510"/>
      <c r="AH105" s="510"/>
      <c r="AI105" s="510"/>
      <c r="AJ105" s="1"/>
      <c r="AK105" s="1"/>
    </row>
    <row r="106" spans="1:37" ht="16.5" hidden="1" customHeight="1" thickTop="1" thickBot="1" x14ac:dyDescent="0.3">
      <c r="A106" s="510"/>
      <c r="B106" s="510"/>
      <c r="C106" s="510"/>
      <c r="D106" s="510"/>
      <c r="E106" s="510"/>
      <c r="F106" s="515"/>
      <c r="G106" s="515"/>
      <c r="H106" s="515"/>
      <c r="I106" s="515"/>
      <c r="J106" s="510"/>
      <c r="K106" s="510"/>
      <c r="L106" s="510"/>
      <c r="M106" s="510"/>
      <c r="N106" s="510"/>
      <c r="O106" s="510"/>
      <c r="P106" s="510"/>
      <c r="Q106" s="510"/>
      <c r="R106" s="510"/>
      <c r="S106" s="510"/>
      <c r="T106" s="510"/>
      <c r="U106" s="510"/>
      <c r="V106" s="510"/>
      <c r="W106" s="510"/>
      <c r="X106" s="510"/>
      <c r="Y106" s="510"/>
      <c r="Z106" s="510"/>
      <c r="AA106" s="510"/>
      <c r="AB106" s="510"/>
      <c r="AC106" s="510"/>
      <c r="AD106" s="510"/>
      <c r="AE106" s="510"/>
      <c r="AF106" s="510"/>
      <c r="AG106" s="510"/>
      <c r="AH106" s="510"/>
      <c r="AI106" s="510"/>
      <c r="AJ106" s="1"/>
      <c r="AK106" s="1"/>
    </row>
    <row r="107" spans="1:37" ht="16.5" hidden="1" customHeight="1" thickTop="1" thickBot="1" x14ac:dyDescent="0.3">
      <c r="A107" s="510"/>
      <c r="B107" s="510"/>
      <c r="C107" s="510"/>
      <c r="D107" s="510"/>
      <c r="E107" s="510"/>
      <c r="F107" s="515"/>
      <c r="G107" s="515"/>
      <c r="H107" s="515"/>
      <c r="I107" s="515"/>
      <c r="J107" s="510"/>
      <c r="K107" s="510"/>
      <c r="L107" s="510"/>
      <c r="M107" s="510"/>
      <c r="N107" s="510"/>
      <c r="O107" s="510"/>
      <c r="P107" s="510"/>
      <c r="Q107" s="510"/>
      <c r="R107" s="510"/>
      <c r="S107" s="510"/>
      <c r="T107" s="510"/>
      <c r="U107" s="510"/>
      <c r="V107" s="510"/>
      <c r="W107" s="510"/>
      <c r="X107" s="510"/>
      <c r="Y107" s="510"/>
      <c r="Z107" s="510"/>
      <c r="AA107" s="510"/>
      <c r="AB107" s="510"/>
      <c r="AC107" s="510"/>
      <c r="AD107" s="510"/>
      <c r="AE107" s="510"/>
      <c r="AF107" s="510"/>
      <c r="AG107" s="510"/>
      <c r="AH107" s="510"/>
      <c r="AI107" s="510"/>
      <c r="AJ107" s="1"/>
      <c r="AK107" s="1"/>
    </row>
    <row r="108" spans="1:37" ht="16.5" hidden="1" customHeight="1" thickTop="1" thickBot="1" x14ac:dyDescent="0.3">
      <c r="A108" s="510"/>
      <c r="B108" s="510"/>
      <c r="C108" s="510"/>
      <c r="D108" s="510"/>
      <c r="E108" s="510"/>
      <c r="F108" s="515"/>
      <c r="G108" s="515"/>
      <c r="H108" s="515"/>
      <c r="I108" s="515"/>
      <c r="J108" s="510"/>
      <c r="K108" s="510"/>
      <c r="L108" s="510"/>
      <c r="M108" s="510"/>
      <c r="N108" s="510"/>
      <c r="O108" s="510"/>
      <c r="P108" s="510"/>
      <c r="Q108" s="510"/>
      <c r="R108" s="510"/>
      <c r="S108" s="510"/>
      <c r="T108" s="510"/>
      <c r="U108" s="510"/>
      <c r="V108" s="510"/>
      <c r="W108" s="510"/>
      <c r="X108" s="510"/>
      <c r="Y108" s="510"/>
      <c r="Z108" s="510"/>
      <c r="AA108" s="510"/>
      <c r="AB108" s="510"/>
      <c r="AC108" s="510"/>
      <c r="AD108" s="510"/>
      <c r="AE108" s="510"/>
      <c r="AF108" s="510"/>
      <c r="AG108" s="510"/>
      <c r="AH108" s="510"/>
      <c r="AI108" s="510"/>
      <c r="AJ108" s="1"/>
      <c r="AK108" s="1"/>
    </row>
    <row r="109" spans="1:37" ht="16.5" hidden="1" customHeight="1" thickTop="1" thickBot="1" x14ac:dyDescent="0.3">
      <c r="A109" s="510"/>
      <c r="B109" s="510"/>
      <c r="C109" s="510"/>
      <c r="D109" s="510"/>
      <c r="E109" s="510"/>
      <c r="F109" s="515"/>
      <c r="G109" s="515"/>
      <c r="H109" s="515"/>
      <c r="I109" s="515"/>
      <c r="J109" s="510"/>
      <c r="K109" s="510"/>
      <c r="L109" s="510"/>
      <c r="M109" s="510"/>
      <c r="N109" s="510"/>
      <c r="O109" s="510"/>
      <c r="P109" s="510"/>
      <c r="Q109" s="510"/>
      <c r="R109" s="510"/>
      <c r="S109" s="510"/>
      <c r="T109" s="510"/>
      <c r="U109" s="510"/>
      <c r="V109" s="510"/>
      <c r="W109" s="510"/>
      <c r="X109" s="510"/>
      <c r="Y109" s="510"/>
      <c r="Z109" s="510"/>
      <c r="AA109" s="510"/>
      <c r="AB109" s="510"/>
      <c r="AC109" s="510"/>
      <c r="AD109" s="510"/>
      <c r="AE109" s="510"/>
      <c r="AF109" s="510"/>
      <c r="AG109" s="510"/>
      <c r="AH109" s="510"/>
      <c r="AI109" s="510"/>
      <c r="AJ109" s="1"/>
      <c r="AK109" s="1"/>
    </row>
    <row r="110" spans="1:37" s="12" customFormat="1" ht="19.5" customHeight="1" thickTop="1" thickBot="1" x14ac:dyDescent="0.3">
      <c r="A110" s="511" t="s">
        <v>43</v>
      </c>
      <c r="B110" s="511"/>
      <c r="C110" s="511"/>
      <c r="D110" s="511"/>
      <c r="E110" s="511"/>
      <c r="F110" s="511"/>
      <c r="G110" s="511"/>
      <c r="H110" s="511"/>
      <c r="I110" s="511"/>
      <c r="J110" s="511"/>
      <c r="K110" s="511"/>
      <c r="L110" s="511"/>
      <c r="M110" s="511"/>
      <c r="N110" s="511"/>
      <c r="O110" s="511"/>
      <c r="P110" s="511"/>
      <c r="Q110" s="511"/>
      <c r="R110" s="511"/>
      <c r="S110" s="511"/>
      <c r="T110" s="511"/>
      <c r="U110" s="511"/>
      <c r="V110" s="511"/>
      <c r="W110" s="511"/>
      <c r="X110" s="511"/>
      <c r="Y110" s="511"/>
      <c r="Z110" s="511"/>
      <c r="AA110" s="511"/>
      <c r="AB110" s="511"/>
      <c r="AC110" s="511"/>
      <c r="AD110" s="511"/>
      <c r="AE110" s="511"/>
      <c r="AF110" s="511"/>
      <c r="AG110" s="511"/>
      <c r="AH110" s="511"/>
      <c r="AI110" s="511"/>
    </row>
    <row r="111" spans="1:37" s="12" customFormat="1" ht="15.75" customHeight="1" thickTop="1" x14ac:dyDescent="0.25">
      <c r="A111" s="13"/>
      <c r="B111" s="14"/>
      <c r="C111" s="14"/>
      <c r="D111" s="14"/>
      <c r="E111" s="14"/>
      <c r="F111" s="14"/>
      <c r="G111" s="14"/>
      <c r="H111" s="14"/>
      <c r="I111" s="14"/>
      <c r="J111" s="14"/>
      <c r="K111" s="14"/>
      <c r="L111" s="14"/>
      <c r="M111" s="14"/>
      <c r="N111" s="512" t="s">
        <v>44</v>
      </c>
      <c r="O111" s="512"/>
      <c r="P111" s="512"/>
      <c r="Q111" s="512"/>
      <c r="R111" s="512"/>
      <c r="S111" s="512"/>
      <c r="T111" s="512"/>
      <c r="U111" s="512"/>
      <c r="V111" s="512"/>
      <c r="W111" s="512"/>
      <c r="X111" s="512"/>
      <c r="Y111" s="513" t="s">
        <v>45</v>
      </c>
      <c r="Z111" s="513"/>
      <c r="AA111" s="513"/>
      <c r="AB111" s="513"/>
      <c r="AC111" s="513"/>
      <c r="AD111" s="513"/>
      <c r="AE111" s="513"/>
      <c r="AF111" s="514"/>
      <c r="AG111" s="15"/>
      <c r="AH111" s="16" t="s">
        <v>46</v>
      </c>
      <c r="AI111" s="17" t="s">
        <v>47</v>
      </c>
    </row>
    <row r="112" spans="1:37" s="12" customFormat="1" ht="15" customHeight="1" x14ac:dyDescent="0.25">
      <c r="A112" s="499" t="s">
        <v>48</v>
      </c>
      <c r="B112" s="500"/>
      <c r="C112" s="500"/>
      <c r="D112" s="500"/>
      <c r="E112" s="500"/>
      <c r="F112" s="500"/>
      <c r="G112" s="14" t="s">
        <v>49</v>
      </c>
      <c r="H112" s="18"/>
      <c r="I112" s="14"/>
      <c r="J112" s="14" t="s">
        <v>47</v>
      </c>
      <c r="K112" s="18" t="s">
        <v>50</v>
      </c>
      <c r="L112" s="14"/>
      <c r="M112" s="14"/>
      <c r="N112" s="501"/>
      <c r="O112" s="501"/>
      <c r="P112" s="501"/>
      <c r="Q112" s="501"/>
      <c r="R112" s="501"/>
      <c r="S112" s="501"/>
      <c r="T112" s="501"/>
      <c r="U112" s="501"/>
      <c r="V112" s="501"/>
      <c r="W112" s="501"/>
      <c r="X112" s="501"/>
      <c r="Y112" s="505" t="s">
        <v>51</v>
      </c>
      <c r="Z112" s="500"/>
      <c r="AA112" s="500"/>
      <c r="AB112" s="500"/>
      <c r="AC112" s="500"/>
      <c r="AD112" s="500"/>
      <c r="AE112" s="500"/>
      <c r="AF112" s="506"/>
      <c r="AG112" s="15"/>
      <c r="AH112" s="18"/>
      <c r="AI112" s="19"/>
    </row>
    <row r="113" spans="1:35" s="12" customFormat="1" x14ac:dyDescent="0.25">
      <c r="A113" s="499"/>
      <c r="B113" s="500"/>
      <c r="C113" s="500"/>
      <c r="D113" s="500"/>
      <c r="E113" s="500"/>
      <c r="F113" s="500"/>
      <c r="G113" s="500"/>
      <c r="H113" s="500"/>
      <c r="I113" s="500"/>
      <c r="J113" s="500"/>
      <c r="K113" s="500"/>
      <c r="L113" s="500"/>
      <c r="M113" s="14"/>
      <c r="N113" s="501"/>
      <c r="O113" s="501"/>
      <c r="P113" s="501"/>
      <c r="Q113" s="501"/>
      <c r="R113" s="501"/>
      <c r="S113" s="501"/>
      <c r="T113" s="501"/>
      <c r="U113" s="501"/>
      <c r="V113" s="501"/>
      <c r="W113" s="501"/>
      <c r="X113" s="501"/>
      <c r="Y113" s="14"/>
      <c r="Z113" s="14"/>
      <c r="AA113" s="14"/>
      <c r="AB113" s="14"/>
      <c r="AC113" s="14"/>
      <c r="AD113" s="14"/>
      <c r="AE113" s="14"/>
      <c r="AF113" s="14"/>
      <c r="AG113" s="14"/>
      <c r="AH113" s="14"/>
      <c r="AI113" s="20"/>
    </row>
    <row r="114" spans="1:35" s="12" customFormat="1" ht="15" customHeight="1" x14ac:dyDescent="0.25">
      <c r="A114" s="499"/>
      <c r="B114" s="500"/>
      <c r="C114" s="500"/>
      <c r="D114" s="500"/>
      <c r="E114" s="500"/>
      <c r="F114" s="500"/>
      <c r="G114" s="500"/>
      <c r="H114" s="500"/>
      <c r="I114" s="500"/>
      <c r="J114" s="500"/>
      <c r="K114" s="500"/>
      <c r="L114" s="500"/>
      <c r="M114" s="14"/>
      <c r="N114" s="500" t="s">
        <v>52</v>
      </c>
      <c r="O114" s="500"/>
      <c r="P114" s="500"/>
      <c r="Q114" s="500"/>
      <c r="R114" s="500"/>
      <c r="S114" s="500"/>
      <c r="T114" s="500"/>
      <c r="U114" s="500"/>
      <c r="V114" s="500"/>
      <c r="W114" s="500"/>
      <c r="X114" s="500"/>
      <c r="Y114" s="500" t="s">
        <v>45</v>
      </c>
      <c r="Z114" s="500"/>
      <c r="AA114" s="500"/>
      <c r="AB114" s="500"/>
      <c r="AC114" s="500"/>
      <c r="AD114" s="500"/>
      <c r="AE114" s="500"/>
      <c r="AF114" s="500"/>
      <c r="AG114" s="14"/>
      <c r="AH114" s="21" t="s">
        <v>46</v>
      </c>
      <c r="AI114" s="22" t="s">
        <v>47</v>
      </c>
    </row>
    <row r="115" spans="1:35" s="12" customFormat="1" ht="15" customHeight="1" x14ac:dyDescent="0.25">
      <c r="A115" s="499" t="s">
        <v>53</v>
      </c>
      <c r="B115" s="500"/>
      <c r="C115" s="500"/>
      <c r="D115" s="500"/>
      <c r="E115" s="500"/>
      <c r="F115" s="500"/>
      <c r="G115" s="14" t="s">
        <v>49</v>
      </c>
      <c r="H115" s="18"/>
      <c r="I115" s="14"/>
      <c r="J115" s="14" t="s">
        <v>47</v>
      </c>
      <c r="K115" s="18" t="s">
        <v>50</v>
      </c>
      <c r="L115" s="14"/>
      <c r="M115" s="14"/>
      <c r="N115" s="501"/>
      <c r="O115" s="501"/>
      <c r="P115" s="501"/>
      <c r="Q115" s="501"/>
      <c r="R115" s="501"/>
      <c r="S115" s="501"/>
      <c r="T115" s="501"/>
      <c r="U115" s="501"/>
      <c r="V115" s="501"/>
      <c r="W115" s="501"/>
      <c r="X115" s="501"/>
      <c r="Y115" s="502" t="s">
        <v>51</v>
      </c>
      <c r="Z115" s="503"/>
      <c r="AA115" s="503"/>
      <c r="AB115" s="503"/>
      <c r="AC115" s="503"/>
      <c r="AD115" s="503"/>
      <c r="AE115" s="503"/>
      <c r="AF115" s="504"/>
      <c r="AG115" s="23"/>
      <c r="AH115" s="24"/>
      <c r="AI115" s="25"/>
    </row>
    <row r="116" spans="1:35" s="12" customFormat="1" x14ac:dyDescent="0.25">
      <c r="A116" s="499"/>
      <c r="B116" s="500"/>
      <c r="C116" s="500"/>
      <c r="D116" s="500"/>
      <c r="E116" s="500"/>
      <c r="F116" s="500"/>
      <c r="G116" s="500"/>
      <c r="H116" s="500"/>
      <c r="I116" s="500"/>
      <c r="J116" s="500"/>
      <c r="K116" s="500"/>
      <c r="L116" s="500"/>
      <c r="M116" s="14"/>
      <c r="N116" s="501"/>
      <c r="O116" s="501"/>
      <c r="P116" s="501"/>
      <c r="Q116" s="501"/>
      <c r="R116" s="501"/>
      <c r="S116" s="501"/>
      <c r="T116" s="501"/>
      <c r="U116" s="501"/>
      <c r="V116" s="501"/>
      <c r="W116" s="501"/>
      <c r="X116" s="501"/>
      <c r="Y116" s="26"/>
      <c r="Z116" s="27"/>
      <c r="AA116" s="27"/>
      <c r="AB116" s="27"/>
      <c r="AC116" s="27"/>
      <c r="AD116" s="27"/>
      <c r="AE116" s="27"/>
      <c r="AF116" s="27"/>
      <c r="AG116" s="27"/>
      <c r="AH116" s="27"/>
      <c r="AI116" s="28"/>
    </row>
    <row r="117" spans="1:35" s="12" customFormat="1" x14ac:dyDescent="0.25">
      <c r="A117" s="13"/>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29"/>
      <c r="AI117" s="30"/>
    </row>
    <row r="118" spans="1:35" s="12" customFormat="1" ht="25.5" customHeight="1" x14ac:dyDescent="0.25">
      <c r="A118" s="507" t="s">
        <v>54</v>
      </c>
      <c r="B118" s="508"/>
      <c r="C118" s="508"/>
      <c r="D118" s="508"/>
      <c r="E118" s="508"/>
      <c r="F118" s="508"/>
      <c r="G118" s="508"/>
      <c r="H118" s="508"/>
      <c r="I118" s="508"/>
      <c r="J118" s="508"/>
      <c r="K118" s="508"/>
      <c r="L118" s="508"/>
      <c r="M118" s="508"/>
      <c r="N118" s="508"/>
      <c r="O118" s="508"/>
      <c r="P118" s="508"/>
      <c r="Q118" s="508"/>
      <c r="R118" s="508"/>
      <c r="S118" s="508"/>
      <c r="T118" s="508"/>
      <c r="U118" s="508"/>
      <c r="V118" s="508"/>
      <c r="W118" s="508"/>
      <c r="X118" s="508"/>
      <c r="Y118" s="508"/>
      <c r="Z118" s="508"/>
      <c r="AA118" s="508"/>
      <c r="AB118" s="508"/>
      <c r="AC118" s="508"/>
      <c r="AD118" s="508"/>
      <c r="AE118" s="508"/>
      <c r="AF118" s="508"/>
      <c r="AG118" s="508"/>
      <c r="AH118" s="508"/>
      <c r="AI118" s="509"/>
    </row>
    <row r="119" spans="1:35" s="12" customFormat="1" x14ac:dyDescent="0.25">
      <c r="A119" s="31"/>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20"/>
    </row>
    <row r="120" spans="1:35" s="12" customFormat="1" ht="15" customHeight="1" x14ac:dyDescent="0.25">
      <c r="A120" s="499" t="s">
        <v>55</v>
      </c>
      <c r="B120" s="500"/>
      <c r="C120" s="500"/>
      <c r="D120" s="500"/>
      <c r="E120" s="500"/>
      <c r="F120" s="500"/>
      <c r="G120" s="500" t="s">
        <v>56</v>
      </c>
      <c r="H120" s="500"/>
      <c r="I120" s="18"/>
      <c r="J120" s="14"/>
      <c r="K120" s="500" t="s">
        <v>57</v>
      </c>
      <c r="L120" s="506"/>
      <c r="M120" s="18"/>
      <c r="N120" s="14"/>
      <c r="O120" s="500" t="s">
        <v>58</v>
      </c>
      <c r="P120" s="506"/>
      <c r="Q120" s="18" t="s">
        <v>50</v>
      </c>
      <c r="R120" s="14"/>
      <c r="S120" s="500" t="s">
        <v>59</v>
      </c>
      <c r="T120" s="506"/>
      <c r="U120" s="18"/>
      <c r="V120" s="505" t="s">
        <v>60</v>
      </c>
      <c r="W120" s="500"/>
      <c r="X120" s="500"/>
      <c r="Y120" s="500"/>
      <c r="Z120" s="500"/>
      <c r="AA120" s="500"/>
      <c r="AB120" s="500"/>
      <c r="AC120" s="500"/>
      <c r="AD120" s="500"/>
      <c r="AE120" s="500"/>
      <c r="AF120" s="500"/>
      <c r="AG120" s="500"/>
      <c r="AH120" s="506"/>
      <c r="AI120" s="19"/>
    </row>
    <row r="121" spans="1:35" ht="15.75" thickBot="1" x14ac:dyDescent="0.3">
      <c r="A121" s="3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5"/>
    </row>
    <row r="122" spans="1:35" x14ac:dyDescent="0.25">
      <c r="A122" s="36"/>
      <c r="B122" s="36"/>
      <c r="C122" s="36"/>
      <c r="D122" s="36"/>
      <c r="E122" s="36"/>
      <c r="F122" s="36"/>
      <c r="AA122" s="37"/>
      <c r="AB122" s="38"/>
      <c r="AH122" s="37"/>
      <c r="AI122" s="37"/>
    </row>
    <row r="123" spans="1:35" x14ac:dyDescent="0.25">
      <c r="AA123" s="37"/>
      <c r="AB123" s="38"/>
      <c r="AH123" s="37"/>
      <c r="AI123" s="37"/>
    </row>
    <row r="124" spans="1:35" ht="15" customHeight="1" x14ac:dyDescent="0.25">
      <c r="AA124" s="37"/>
      <c r="AB124" s="38"/>
      <c r="AH124" s="37"/>
      <c r="AI124" s="37"/>
    </row>
    <row r="125" spans="1:35" ht="15" customHeight="1" x14ac:dyDescent="0.25">
      <c r="AA125" s="37"/>
      <c r="AB125" s="38"/>
      <c r="AH125" s="37"/>
      <c r="AI125" s="37"/>
    </row>
    <row r="126" spans="1:35" ht="15" customHeight="1" x14ac:dyDescent="0.25">
      <c r="A126" s="37" t="s">
        <v>61</v>
      </c>
      <c r="AA126" s="37"/>
      <c r="AB126" s="38"/>
      <c r="AH126" s="37"/>
      <c r="AI126" s="37"/>
    </row>
    <row r="127" spans="1:35" ht="15" customHeight="1" x14ac:dyDescent="0.25">
      <c r="A127" s="37" t="s">
        <v>62</v>
      </c>
      <c r="AA127" s="37"/>
      <c r="AB127" s="38"/>
      <c r="AH127" s="37"/>
      <c r="AI127" s="37"/>
    </row>
    <row r="128" spans="1:35" ht="15" customHeight="1" x14ac:dyDescent="0.25">
      <c r="AA128" s="37"/>
      <c r="AB128" s="38"/>
      <c r="AH128" s="37"/>
      <c r="AI128" s="37"/>
    </row>
    <row r="129" spans="1:39" ht="15" customHeight="1" x14ac:dyDescent="0.25">
      <c r="A129" s="37" t="s">
        <v>2</v>
      </c>
      <c r="B129" s="498" t="s">
        <v>63</v>
      </c>
      <c r="C129" s="498"/>
      <c r="D129" s="498"/>
      <c r="E129" s="498"/>
      <c r="F129" s="498"/>
      <c r="G129" s="498"/>
      <c r="H129" s="498"/>
      <c r="I129" s="498"/>
      <c r="AA129" s="37"/>
      <c r="AB129" s="38"/>
      <c r="AH129" s="37"/>
      <c r="AI129" s="37"/>
    </row>
    <row r="130" spans="1:39" ht="15" customHeight="1" x14ac:dyDescent="0.25">
      <c r="AA130" s="37"/>
      <c r="AB130" s="38"/>
      <c r="AH130" s="37"/>
      <c r="AI130" s="37"/>
      <c r="AJ130" s="39"/>
      <c r="AK130" s="39"/>
      <c r="AL130" s="39"/>
      <c r="AM130" s="39"/>
    </row>
    <row r="131" spans="1:39" ht="15" customHeight="1" x14ac:dyDescent="0.25">
      <c r="B131" s="37" t="str">
        <f>CONCATENATE(AB131,"",AC131)</f>
        <v>0.1 Servizi istituzionali, generali e di gestione</v>
      </c>
      <c r="AA131" s="37"/>
      <c r="AB131" s="38" t="s">
        <v>64</v>
      </c>
      <c r="AC131" s="37" t="s">
        <v>65</v>
      </c>
      <c r="AH131" s="37"/>
      <c r="AI131" s="37"/>
      <c r="AJ131" s="39"/>
      <c r="AK131" s="39"/>
      <c r="AL131" s="39"/>
      <c r="AM131" s="39"/>
    </row>
    <row r="132" spans="1:39" ht="15" customHeight="1" x14ac:dyDescent="0.25">
      <c r="B132" s="37" t="str">
        <f t="shared" ref="B132:B153" si="0">CONCATENATE(AB132,"",AC132)</f>
        <v>0.2 Giustizia</v>
      </c>
      <c r="AA132" s="37"/>
      <c r="AB132" s="38" t="s">
        <v>66</v>
      </c>
      <c r="AC132" s="37" t="s">
        <v>67</v>
      </c>
      <c r="AH132" s="37"/>
      <c r="AI132" s="37"/>
      <c r="AJ132" s="39"/>
      <c r="AK132" s="39"/>
      <c r="AL132" s="39"/>
      <c r="AM132" s="39"/>
    </row>
    <row r="133" spans="1:39" x14ac:dyDescent="0.25">
      <c r="B133" s="37" t="str">
        <f t="shared" si="0"/>
        <v>0.3 Ordine pubblico e sicurezza</v>
      </c>
      <c r="AA133" s="37"/>
      <c r="AB133" s="38" t="s">
        <v>68</v>
      </c>
      <c r="AC133" s="37" t="s">
        <v>69</v>
      </c>
      <c r="AH133" s="37"/>
      <c r="AI133" s="37"/>
      <c r="AJ133" s="39"/>
      <c r="AK133" s="39"/>
      <c r="AL133" s="39"/>
      <c r="AM133" s="39"/>
    </row>
    <row r="134" spans="1:39" x14ac:dyDescent="0.25">
      <c r="B134" s="37" t="str">
        <f t="shared" si="0"/>
        <v>0.4 Istruzione e diritto allo studio</v>
      </c>
      <c r="AA134" s="37"/>
      <c r="AB134" s="38" t="s">
        <v>70</v>
      </c>
      <c r="AC134" s="37" t="s">
        <v>71</v>
      </c>
      <c r="AH134" s="37"/>
      <c r="AI134" s="37"/>
      <c r="AJ134" s="40"/>
      <c r="AK134" s="40"/>
      <c r="AL134" s="40"/>
      <c r="AM134" s="39"/>
    </row>
    <row r="135" spans="1:39" x14ac:dyDescent="0.25">
      <c r="B135" s="37" t="str">
        <f t="shared" si="0"/>
        <v>0.5 Tutela e valorizzazione dei beni e delle attività culturali</v>
      </c>
      <c r="AA135" s="37"/>
      <c r="AB135" s="38" t="s">
        <v>72</v>
      </c>
      <c r="AC135" s="37" t="s">
        <v>73</v>
      </c>
      <c r="AH135" s="37"/>
      <c r="AI135" s="37"/>
      <c r="AJ135" s="39"/>
      <c r="AK135" s="39"/>
      <c r="AL135" s="39"/>
      <c r="AM135" s="39"/>
    </row>
    <row r="136" spans="1:39" x14ac:dyDescent="0.25">
      <c r="B136" s="37" t="str">
        <f t="shared" si="0"/>
        <v>0.6 Politiche giovanili, sport e tempo libero</v>
      </c>
      <c r="AA136" s="37"/>
      <c r="AB136" s="38" t="s">
        <v>74</v>
      </c>
      <c r="AC136" s="37" t="s">
        <v>75</v>
      </c>
      <c r="AH136" s="37"/>
      <c r="AI136" s="37"/>
      <c r="AJ136" s="40"/>
      <c r="AK136" s="40"/>
      <c r="AL136" s="40"/>
      <c r="AM136" s="39"/>
    </row>
    <row r="137" spans="1:39" x14ac:dyDescent="0.25">
      <c r="B137" s="37" t="str">
        <f t="shared" si="0"/>
        <v>0.7 Turismo</v>
      </c>
      <c r="AA137" s="37"/>
      <c r="AB137" s="38" t="s">
        <v>76</v>
      </c>
      <c r="AC137" s="37" t="s">
        <v>77</v>
      </c>
      <c r="AH137" s="37"/>
      <c r="AI137" s="37"/>
      <c r="AJ137" s="40"/>
      <c r="AK137" s="40"/>
      <c r="AL137" s="40"/>
      <c r="AM137" s="39"/>
    </row>
    <row r="138" spans="1:39" x14ac:dyDescent="0.25">
      <c r="B138" s="37" t="str">
        <f t="shared" si="0"/>
        <v>0.8 Assetto del territorio ed edilizia abitativa</v>
      </c>
      <c r="AA138" s="37"/>
      <c r="AB138" s="38" t="s">
        <v>78</v>
      </c>
      <c r="AC138" s="37" t="s">
        <v>79</v>
      </c>
      <c r="AH138" s="37"/>
      <c r="AI138" s="37"/>
      <c r="AJ138" s="40"/>
      <c r="AK138" s="40"/>
      <c r="AL138" s="40"/>
      <c r="AM138" s="39"/>
    </row>
    <row r="139" spans="1:39" x14ac:dyDescent="0.25">
      <c r="B139" s="37" t="str">
        <f t="shared" si="0"/>
        <v>0.9Sviluppo sostenibile e tutela del territorio e dell'ambiente</v>
      </c>
      <c r="AA139" s="37"/>
      <c r="AB139" s="38" t="s">
        <v>80</v>
      </c>
      <c r="AC139" s="37" t="s">
        <v>81</v>
      </c>
      <c r="AH139" s="37"/>
      <c r="AI139" s="37"/>
      <c r="AJ139" s="40"/>
      <c r="AK139" s="40"/>
      <c r="AL139" s="40"/>
      <c r="AM139" s="39"/>
    </row>
    <row r="140" spans="1:39" x14ac:dyDescent="0.25">
      <c r="B140" s="37" t="str">
        <f t="shared" si="0"/>
        <v>10   Trasporti e diritto alla mobilità</v>
      </c>
      <c r="AA140" s="37"/>
      <c r="AB140" s="38" t="s">
        <v>82</v>
      </c>
      <c r="AC140" s="37" t="s">
        <v>83</v>
      </c>
      <c r="AH140" s="37"/>
      <c r="AI140" s="37"/>
      <c r="AJ140" s="40"/>
      <c r="AK140" s="40"/>
      <c r="AL140" s="40"/>
      <c r="AM140" s="39"/>
    </row>
    <row r="141" spans="1:39" x14ac:dyDescent="0.25">
      <c r="B141" s="37" t="str">
        <f t="shared" si="0"/>
        <v>11    Soccorso civile</v>
      </c>
      <c r="AA141" s="37"/>
      <c r="AB141" s="38" t="s">
        <v>84</v>
      </c>
      <c r="AC141" s="37" t="s">
        <v>85</v>
      </c>
      <c r="AH141" s="37"/>
      <c r="AI141" s="37"/>
      <c r="AJ141" s="40"/>
      <c r="AK141" s="40"/>
      <c r="AL141" s="40"/>
      <c r="AM141" s="39"/>
    </row>
    <row r="142" spans="1:39" x14ac:dyDescent="0.25">
      <c r="B142" s="37" t="str">
        <f t="shared" si="0"/>
        <v>12   Diritti sociali, politiche sociali e famiglia</v>
      </c>
      <c r="AA142" s="37"/>
      <c r="AB142" s="38" t="s">
        <v>86</v>
      </c>
      <c r="AC142" s="37" t="s">
        <v>87</v>
      </c>
      <c r="AH142" s="37"/>
      <c r="AI142" s="37"/>
      <c r="AJ142" s="40"/>
      <c r="AK142" s="40"/>
      <c r="AL142" s="40"/>
      <c r="AM142" s="39"/>
    </row>
    <row r="143" spans="1:39" x14ac:dyDescent="0.25">
      <c r="B143" s="37" t="str">
        <f t="shared" si="0"/>
        <v>13   Tutela della salute</v>
      </c>
      <c r="AA143" s="37"/>
      <c r="AB143" s="38" t="s">
        <v>88</v>
      </c>
      <c r="AC143" s="37" t="s">
        <v>89</v>
      </c>
      <c r="AH143" s="37"/>
      <c r="AI143" s="37"/>
      <c r="AJ143" s="40"/>
      <c r="AK143" s="40"/>
      <c r="AL143" s="40"/>
      <c r="AM143" s="39"/>
    </row>
    <row r="144" spans="1:39" x14ac:dyDescent="0.25">
      <c r="B144" s="37" t="str">
        <f t="shared" si="0"/>
        <v>14   Sviluppo economico e competitività</v>
      </c>
      <c r="AA144" s="37"/>
      <c r="AB144" s="38" t="s">
        <v>90</v>
      </c>
      <c r="AC144" s="37" t="s">
        <v>91</v>
      </c>
      <c r="AH144" s="37"/>
      <c r="AI144" s="37"/>
      <c r="AJ144" s="40"/>
      <c r="AK144" s="40"/>
      <c r="AL144" s="40"/>
      <c r="AM144" s="39"/>
    </row>
    <row r="145" spans="1:39" x14ac:dyDescent="0.25">
      <c r="B145" s="37" t="str">
        <f t="shared" si="0"/>
        <v>15   Politiche per il lavoro e la formazione professionale</v>
      </c>
      <c r="AA145" s="37"/>
      <c r="AB145" s="38" t="s">
        <v>92</v>
      </c>
      <c r="AC145" s="37" t="s">
        <v>93</v>
      </c>
      <c r="AH145" s="37"/>
      <c r="AI145" s="37"/>
      <c r="AJ145" s="40"/>
      <c r="AK145" s="40"/>
      <c r="AL145" s="40"/>
      <c r="AM145" s="39"/>
    </row>
    <row r="146" spans="1:39" x14ac:dyDescent="0.25">
      <c r="B146" s="37" t="str">
        <f t="shared" si="0"/>
        <v>16   Agricoltura, politiche agroalimentari e pesca</v>
      </c>
      <c r="AA146" s="37"/>
      <c r="AB146" s="38" t="s">
        <v>94</v>
      </c>
      <c r="AC146" s="37" t="s">
        <v>95</v>
      </c>
      <c r="AH146" s="37"/>
      <c r="AI146" s="37"/>
      <c r="AJ146" s="40"/>
      <c r="AK146" s="40"/>
      <c r="AL146" s="40"/>
      <c r="AM146" s="39"/>
    </row>
    <row r="147" spans="1:39" x14ac:dyDescent="0.25">
      <c r="B147" s="37" t="str">
        <f t="shared" si="0"/>
        <v>17  Energia e diversificazione delle fonti energetiche</v>
      </c>
      <c r="AA147" s="37"/>
      <c r="AB147" s="38" t="s">
        <v>96</v>
      </c>
      <c r="AC147" s="37" t="s">
        <v>97</v>
      </c>
      <c r="AH147" s="37"/>
      <c r="AI147" s="37"/>
      <c r="AJ147" s="40"/>
      <c r="AK147" s="40"/>
      <c r="AL147" s="40"/>
      <c r="AM147" s="39"/>
    </row>
    <row r="148" spans="1:39" x14ac:dyDescent="0.25">
      <c r="B148" s="37" t="str">
        <f t="shared" si="0"/>
        <v>18   Relazioni con le altre autonomie territoriali e locali</v>
      </c>
      <c r="AA148" s="37"/>
      <c r="AB148" s="38" t="s">
        <v>98</v>
      </c>
      <c r="AC148" s="37" t="s">
        <v>99</v>
      </c>
      <c r="AH148" s="37"/>
      <c r="AI148" s="37"/>
      <c r="AJ148" s="40"/>
      <c r="AK148" s="40"/>
      <c r="AL148" s="40"/>
      <c r="AM148" s="39"/>
    </row>
    <row r="149" spans="1:39" x14ac:dyDescent="0.25">
      <c r="B149" s="37" t="str">
        <f t="shared" si="0"/>
        <v>19  Relazioni internazionali</v>
      </c>
      <c r="AA149" s="37"/>
      <c r="AB149" s="38" t="s">
        <v>100</v>
      </c>
      <c r="AC149" s="37" t="s">
        <v>101</v>
      </c>
      <c r="AH149" s="37"/>
      <c r="AI149" s="37"/>
      <c r="AJ149" s="40"/>
      <c r="AK149" s="40"/>
      <c r="AL149" s="40"/>
      <c r="AM149" s="39"/>
    </row>
    <row r="150" spans="1:39" x14ac:dyDescent="0.25">
      <c r="B150" s="37" t="str">
        <f t="shared" si="0"/>
        <v>20   Fondi e accantonamenti</v>
      </c>
      <c r="AA150" s="37"/>
      <c r="AB150" s="38" t="s">
        <v>102</v>
      </c>
      <c r="AC150" s="37" t="s">
        <v>103</v>
      </c>
      <c r="AH150" s="37"/>
      <c r="AI150" s="37"/>
      <c r="AJ150" s="40"/>
      <c r="AK150" s="40"/>
      <c r="AL150" s="40"/>
      <c r="AM150" s="39"/>
    </row>
    <row r="151" spans="1:39" x14ac:dyDescent="0.25">
      <c r="B151" s="37" t="str">
        <f t="shared" si="0"/>
        <v>50   Debito pubblico</v>
      </c>
      <c r="AA151" s="37"/>
      <c r="AB151" s="38" t="s">
        <v>104</v>
      </c>
      <c r="AC151" s="37" t="s">
        <v>105</v>
      </c>
      <c r="AH151" s="37"/>
      <c r="AI151" s="37"/>
      <c r="AJ151" s="40"/>
      <c r="AK151" s="40"/>
      <c r="AL151" s="40"/>
      <c r="AM151" s="39"/>
    </row>
    <row r="152" spans="1:39" x14ac:dyDescent="0.25">
      <c r="B152" s="37" t="str">
        <f t="shared" si="0"/>
        <v>60   Anticipazioni finanziarie</v>
      </c>
      <c r="AA152" s="37"/>
      <c r="AB152" s="38" t="s">
        <v>106</v>
      </c>
      <c r="AC152" s="37" t="s">
        <v>107</v>
      </c>
      <c r="AH152" s="37"/>
      <c r="AI152" s="37"/>
      <c r="AJ152" s="40"/>
      <c r="AK152" s="40"/>
      <c r="AL152" s="40"/>
      <c r="AM152" s="39"/>
    </row>
    <row r="153" spans="1:39" ht="15" customHeight="1" x14ac:dyDescent="0.25">
      <c r="B153" s="37" t="str">
        <f t="shared" si="0"/>
        <v>99  Servizi per conto terzi</v>
      </c>
      <c r="AA153" s="37"/>
      <c r="AB153" s="38" t="s">
        <v>108</v>
      </c>
      <c r="AC153" s="37" t="s">
        <v>109</v>
      </c>
      <c r="AH153" s="37"/>
      <c r="AI153" s="37"/>
      <c r="AJ153" s="37"/>
      <c r="AK153" s="37"/>
      <c r="AL153" s="37"/>
      <c r="AM153" s="37"/>
    </row>
    <row r="154" spans="1:39" ht="15" customHeight="1" x14ac:dyDescent="0.25">
      <c r="B154" s="498"/>
      <c r="C154" s="498"/>
      <c r="D154" s="498"/>
      <c r="E154" s="498"/>
      <c r="F154" s="498"/>
      <c r="G154" s="498"/>
      <c r="H154" s="498"/>
      <c r="I154" s="498"/>
      <c r="J154" s="498"/>
      <c r="K154" s="498"/>
      <c r="L154" s="498"/>
      <c r="M154" s="498"/>
      <c r="N154" s="498"/>
      <c r="AA154" s="37"/>
      <c r="AB154" s="38"/>
      <c r="AH154" s="37"/>
      <c r="AI154" s="37"/>
      <c r="AJ154" s="41"/>
      <c r="AK154" s="41"/>
      <c r="AL154" s="41"/>
      <c r="AM154" s="41"/>
    </row>
    <row r="155" spans="1:39" s="40" customFormat="1" x14ac:dyDescent="0.25">
      <c r="A155" s="37"/>
      <c r="B155" s="498" t="s">
        <v>110</v>
      </c>
      <c r="C155" s="498"/>
      <c r="D155" s="498"/>
      <c r="E155" s="498"/>
      <c r="F155" s="498"/>
      <c r="G155" s="498"/>
      <c r="H155" s="498"/>
      <c r="I155" s="498"/>
      <c r="J155" s="498"/>
      <c r="K155" s="498"/>
      <c r="L155" s="498"/>
      <c r="M155" s="498"/>
      <c r="N155" s="498"/>
      <c r="O155" s="37"/>
      <c r="P155" s="37"/>
      <c r="Q155" s="37"/>
      <c r="R155" s="37"/>
      <c r="S155" s="37"/>
      <c r="T155" s="37"/>
      <c r="U155" s="37"/>
      <c r="V155" s="37"/>
      <c r="W155" s="37"/>
      <c r="X155" s="37"/>
      <c r="Y155" s="37"/>
      <c r="Z155" s="37"/>
      <c r="AA155" s="37"/>
      <c r="AB155" s="38"/>
      <c r="AC155" s="37"/>
      <c r="AD155" s="37"/>
      <c r="AE155" s="37"/>
      <c r="AF155" s="37"/>
      <c r="AG155" s="37"/>
      <c r="AH155" s="37"/>
      <c r="AI155" s="37"/>
    </row>
    <row r="156" spans="1:39" s="40" customFormat="1" x14ac:dyDescent="0.25">
      <c r="A156" s="37"/>
      <c r="B156" s="37" t="str">
        <f t="shared" ref="B156:B218" si="1">CONCATENATE(AB156,"",AC156)</f>
        <v>0.1   Organi istituzionali</v>
      </c>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8" t="s">
        <v>111</v>
      </c>
      <c r="AC156" s="37" t="s">
        <v>112</v>
      </c>
      <c r="AD156" s="37"/>
      <c r="AE156" s="37"/>
      <c r="AF156" s="37"/>
      <c r="AG156" s="37"/>
      <c r="AH156" s="37"/>
      <c r="AI156" s="37"/>
    </row>
    <row r="157" spans="1:39" s="40" customFormat="1" x14ac:dyDescent="0.25">
      <c r="A157" s="37"/>
      <c r="B157" s="37" t="str">
        <f t="shared" si="1"/>
        <v>0.2   Segreteria generale</v>
      </c>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8" t="s">
        <v>113</v>
      </c>
      <c r="AC157" s="37" t="s">
        <v>114</v>
      </c>
      <c r="AD157" s="37"/>
      <c r="AE157" s="37"/>
      <c r="AF157" s="37"/>
      <c r="AG157" s="37"/>
      <c r="AH157" s="37"/>
      <c r="AI157" s="37"/>
    </row>
    <row r="158" spans="1:39" s="40" customFormat="1" x14ac:dyDescent="0.25">
      <c r="A158" s="37"/>
      <c r="B158" s="37" t="str">
        <f t="shared" si="1"/>
        <v>0.3 Gestione economica, finanziaria, programmazione e provveditorato</v>
      </c>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8" t="s">
        <v>68</v>
      </c>
      <c r="AC158" s="37" t="s">
        <v>115</v>
      </c>
      <c r="AD158" s="37"/>
      <c r="AE158" s="37"/>
      <c r="AF158" s="37"/>
      <c r="AG158" s="37"/>
      <c r="AH158" s="37"/>
      <c r="AI158" s="37"/>
    </row>
    <row r="159" spans="1:39" s="40" customFormat="1" x14ac:dyDescent="0.25">
      <c r="A159" s="37"/>
      <c r="B159" s="37" t="str">
        <f t="shared" si="1"/>
        <v>0.4 Gestione delle entrate tributarie e servizi fiscal</v>
      </c>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8" t="s">
        <v>70</v>
      </c>
      <c r="AC159" s="37" t="s">
        <v>116</v>
      </c>
      <c r="AD159" s="37"/>
      <c r="AE159" s="37"/>
      <c r="AF159" s="37"/>
      <c r="AG159" s="37"/>
      <c r="AH159" s="37"/>
      <c r="AI159" s="37"/>
    </row>
    <row r="160" spans="1:39" s="40" customFormat="1" x14ac:dyDescent="0.25">
      <c r="A160" s="37"/>
      <c r="B160" s="37" t="str">
        <f t="shared" si="1"/>
        <v>0.5 Gestione dei beni demaniali e patrimo</v>
      </c>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8" t="s">
        <v>72</v>
      </c>
      <c r="AC160" s="37" t="s">
        <v>117</v>
      </c>
      <c r="AD160" s="37"/>
      <c r="AE160" s="37"/>
      <c r="AF160" s="37"/>
      <c r="AG160" s="37"/>
      <c r="AH160" s="37"/>
      <c r="AI160" s="37"/>
    </row>
    <row r="161" spans="1:35" s="40" customFormat="1" x14ac:dyDescent="0.25">
      <c r="A161" s="37"/>
      <c r="B161" s="37" t="str">
        <f t="shared" si="1"/>
        <v>0.6 Ufficio tecnico</v>
      </c>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8" t="s">
        <v>74</v>
      </c>
      <c r="AC161" s="37" t="s">
        <v>118</v>
      </c>
      <c r="AD161" s="37"/>
      <c r="AE161" s="37"/>
      <c r="AF161" s="37"/>
      <c r="AG161" s="37"/>
      <c r="AH161" s="37"/>
      <c r="AI161" s="37"/>
    </row>
    <row r="162" spans="1:35" s="40" customFormat="1" x14ac:dyDescent="0.25">
      <c r="A162" s="37"/>
      <c r="B162" s="37" t="str">
        <f t="shared" si="1"/>
        <v>0.7  Elezioni e consultazioni popolari - Anagrafe e stato civile</v>
      </c>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8" t="s">
        <v>119</v>
      </c>
      <c r="AC162" s="37" t="s">
        <v>120</v>
      </c>
      <c r="AD162" s="37"/>
      <c r="AE162" s="37"/>
      <c r="AF162" s="37"/>
      <c r="AG162" s="37"/>
      <c r="AH162" s="37"/>
      <c r="AI162" s="37"/>
    </row>
    <row r="163" spans="1:35" s="40" customFormat="1" x14ac:dyDescent="0.25">
      <c r="A163" s="37"/>
      <c r="B163" s="37" t="str">
        <f t="shared" si="1"/>
        <v>0.8 Statistica e sistemi informativi</v>
      </c>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8" t="s">
        <v>78</v>
      </c>
      <c r="AC163" s="37" t="s">
        <v>121</v>
      </c>
      <c r="AD163" s="37"/>
      <c r="AE163" s="37"/>
      <c r="AF163" s="37"/>
      <c r="AG163" s="37"/>
      <c r="AH163" s="37"/>
      <c r="AI163" s="37"/>
    </row>
    <row r="164" spans="1:35" s="40" customFormat="1" x14ac:dyDescent="0.25">
      <c r="A164" s="37"/>
      <c r="B164" s="37" t="str">
        <f t="shared" si="1"/>
        <v>0.9 Assistenza tecnico-amministrativa agli enti locali</v>
      </c>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8" t="s">
        <v>122</v>
      </c>
      <c r="AC164" s="37" t="s">
        <v>123</v>
      </c>
      <c r="AD164" s="37"/>
      <c r="AE164" s="37"/>
      <c r="AF164" s="37"/>
      <c r="AG164" s="37"/>
      <c r="AH164" s="37"/>
      <c r="AI164" s="37"/>
    </row>
    <row r="165" spans="1:35" s="40" customFormat="1" x14ac:dyDescent="0.25">
      <c r="A165" s="37"/>
      <c r="B165" s="37" t="str">
        <f t="shared" si="1"/>
        <v>10 Risorse umane</v>
      </c>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8" t="s">
        <v>124</v>
      </c>
      <c r="AC165" s="37" t="s">
        <v>125</v>
      </c>
      <c r="AD165" s="37"/>
      <c r="AE165" s="37"/>
      <c r="AF165" s="37"/>
      <c r="AG165" s="37"/>
      <c r="AH165" s="37"/>
      <c r="AI165" s="37"/>
    </row>
    <row r="166" spans="1:35" s="40" customFormat="1" x14ac:dyDescent="0.25">
      <c r="A166" s="37"/>
      <c r="B166" s="37" t="str">
        <f t="shared" si="1"/>
        <v>11 Altri servizi generali</v>
      </c>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8" t="s">
        <v>126</v>
      </c>
      <c r="AC166" s="37" t="s">
        <v>127</v>
      </c>
      <c r="AD166" s="37"/>
      <c r="AE166" s="37"/>
      <c r="AF166" s="37"/>
      <c r="AG166" s="37"/>
      <c r="AH166" s="37"/>
      <c r="AI166" s="37"/>
    </row>
    <row r="167" spans="1:35" s="40" customFormat="1" x14ac:dyDescent="0.25">
      <c r="A167" s="37"/>
      <c r="B167" s="37" t="str">
        <f t="shared" si="1"/>
        <v>0.1  Uffici giudiziari</v>
      </c>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8" t="s">
        <v>128</v>
      </c>
      <c r="AC167" s="37" t="s">
        <v>129</v>
      </c>
      <c r="AD167" s="37"/>
      <c r="AE167" s="37"/>
      <c r="AF167" s="37"/>
      <c r="AG167" s="37"/>
      <c r="AH167" s="37"/>
      <c r="AI167" s="37"/>
    </row>
    <row r="168" spans="1:35" s="40" customFormat="1" x14ac:dyDescent="0.25">
      <c r="A168" s="37"/>
      <c r="B168" s="37" t="str">
        <f t="shared" si="1"/>
        <v>0.2 Casa circondariale e altri servizi</v>
      </c>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8" t="s">
        <v>66</v>
      </c>
      <c r="AC168" s="37" t="s">
        <v>130</v>
      </c>
      <c r="AD168" s="37"/>
      <c r="AE168" s="37"/>
      <c r="AF168" s="37"/>
      <c r="AG168" s="37"/>
      <c r="AH168" s="37"/>
      <c r="AI168" s="37"/>
    </row>
    <row r="169" spans="1:35" s="40" customFormat="1" x14ac:dyDescent="0.25">
      <c r="A169" s="37"/>
      <c r="B169" s="37" t="str">
        <f t="shared" si="1"/>
        <v>0.1 Polizia locale e amministrativa</v>
      </c>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8" t="s">
        <v>64</v>
      </c>
      <c r="AC169" s="37" t="s">
        <v>131</v>
      </c>
      <c r="AD169" s="37"/>
      <c r="AE169" s="37"/>
      <c r="AF169" s="37"/>
      <c r="AG169" s="37"/>
      <c r="AH169" s="37"/>
      <c r="AI169" s="37"/>
    </row>
    <row r="170" spans="1:35" s="40" customFormat="1" x14ac:dyDescent="0.25">
      <c r="A170" s="37"/>
      <c r="B170" s="37" t="str">
        <f t="shared" si="1"/>
        <v>0.2 Sistema integrato di sicurezza urbana</v>
      </c>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8" t="s">
        <v>66</v>
      </c>
      <c r="AC170" s="37" t="s">
        <v>132</v>
      </c>
      <c r="AD170" s="37"/>
      <c r="AE170" s="37"/>
      <c r="AF170" s="37"/>
      <c r="AG170" s="37"/>
      <c r="AH170" s="37"/>
      <c r="AI170" s="37"/>
    </row>
    <row r="171" spans="1:35" s="40" customFormat="1" x14ac:dyDescent="0.25">
      <c r="A171" s="37"/>
      <c r="B171" s="37" t="str">
        <f t="shared" si="1"/>
        <v>0.1 Istruzione prescolastica</v>
      </c>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8" t="s">
        <v>64</v>
      </c>
      <c r="AC171" s="37" t="s">
        <v>133</v>
      </c>
      <c r="AD171" s="37"/>
      <c r="AE171" s="37"/>
      <c r="AF171" s="37"/>
      <c r="AG171" s="37"/>
      <c r="AH171" s="37"/>
      <c r="AI171" s="37"/>
    </row>
    <row r="172" spans="1:35" s="40" customFormat="1" x14ac:dyDescent="0.25">
      <c r="A172" s="37"/>
      <c r="B172" s="37" t="str">
        <f t="shared" si="1"/>
        <v>0.2 Altri ordini di istruzione non universitaria</v>
      </c>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8" t="s">
        <v>66</v>
      </c>
      <c r="AC172" s="37" t="s">
        <v>134</v>
      </c>
      <c r="AD172" s="37"/>
      <c r="AE172" s="37"/>
      <c r="AF172" s="37"/>
      <c r="AG172" s="37"/>
      <c r="AH172" s="37"/>
      <c r="AI172" s="37"/>
    </row>
    <row r="173" spans="1:35" s="40" customFormat="1" x14ac:dyDescent="0.25">
      <c r="A173" s="37"/>
      <c r="B173" s="37" t="str">
        <f t="shared" si="1"/>
        <v>0.4 Istruzione universitaria</v>
      </c>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8" t="s">
        <v>70</v>
      </c>
      <c r="AC173" s="37" t="s">
        <v>135</v>
      </c>
      <c r="AD173" s="37"/>
      <c r="AE173" s="37"/>
      <c r="AF173" s="37"/>
      <c r="AG173" s="37"/>
      <c r="AH173" s="37"/>
      <c r="AI173" s="37"/>
    </row>
    <row r="174" spans="1:35" s="40" customFormat="1" x14ac:dyDescent="0.25">
      <c r="A174" s="37"/>
      <c r="B174" s="37" t="str">
        <f t="shared" si="1"/>
        <v>0.5 Istruzione tecnica superiore</v>
      </c>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8" t="s">
        <v>72</v>
      </c>
      <c r="AC174" s="37" t="s">
        <v>136</v>
      </c>
      <c r="AD174" s="37"/>
      <c r="AE174" s="37"/>
      <c r="AF174" s="37"/>
      <c r="AG174" s="37"/>
      <c r="AH174" s="37"/>
      <c r="AI174" s="37"/>
    </row>
    <row r="175" spans="1:35" s="40" customFormat="1" x14ac:dyDescent="0.25">
      <c r="A175" s="37"/>
      <c r="B175" s="37" t="str">
        <f t="shared" si="1"/>
        <v>0.6 Servizi ausiliari all’istruzione</v>
      </c>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8" t="s">
        <v>74</v>
      </c>
      <c r="AC175" s="37" t="s">
        <v>137</v>
      </c>
      <c r="AD175" s="37"/>
      <c r="AE175" s="37"/>
      <c r="AF175" s="37"/>
      <c r="AG175" s="37"/>
      <c r="AH175" s="37"/>
      <c r="AI175" s="37"/>
    </row>
    <row r="176" spans="1:35" s="40" customFormat="1" x14ac:dyDescent="0.25">
      <c r="A176" s="37"/>
      <c r="B176" s="37" t="str">
        <f t="shared" si="1"/>
        <v>0.7  Diritto allo studio</v>
      </c>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8" t="s">
        <v>119</v>
      </c>
      <c r="AC176" s="37" t="s">
        <v>138</v>
      </c>
      <c r="AD176" s="37"/>
      <c r="AE176" s="37"/>
      <c r="AF176" s="37"/>
      <c r="AG176" s="37"/>
      <c r="AH176" s="37"/>
      <c r="AI176" s="37"/>
    </row>
    <row r="177" spans="1:35" s="40" customFormat="1" x14ac:dyDescent="0.25">
      <c r="A177" s="37"/>
      <c r="B177" s="37" t="str">
        <f t="shared" si="1"/>
        <v>0.1 Valorizzazione dei beni di interesse storico</v>
      </c>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8" t="s">
        <v>64</v>
      </c>
      <c r="AC177" s="37" t="s">
        <v>139</v>
      </c>
      <c r="AD177" s="37"/>
      <c r="AE177" s="37"/>
      <c r="AF177" s="37"/>
      <c r="AG177" s="37"/>
      <c r="AH177" s="37"/>
      <c r="AI177" s="37"/>
    </row>
    <row r="178" spans="1:35" s="40" customFormat="1" x14ac:dyDescent="0.25">
      <c r="A178" s="37"/>
      <c r="B178" s="37" t="str">
        <f t="shared" si="1"/>
        <v>0.2 Attività culturali e interventi diversi nel settore culturale</v>
      </c>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8" t="s">
        <v>66</v>
      </c>
      <c r="AC178" s="37" t="s">
        <v>140</v>
      </c>
      <c r="AD178" s="37"/>
      <c r="AE178" s="37"/>
      <c r="AF178" s="37"/>
      <c r="AG178" s="37"/>
      <c r="AH178" s="37"/>
      <c r="AI178" s="37"/>
    </row>
    <row r="179" spans="1:35" s="40" customFormat="1" x14ac:dyDescent="0.25">
      <c r="A179" s="37"/>
      <c r="B179" s="37" t="str">
        <f t="shared" si="1"/>
        <v>0.1 Sport e tempo libero</v>
      </c>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8" t="s">
        <v>64</v>
      </c>
      <c r="AC179" s="37" t="s">
        <v>141</v>
      </c>
      <c r="AD179" s="37"/>
      <c r="AE179" s="37"/>
      <c r="AF179" s="37"/>
      <c r="AG179" s="37"/>
      <c r="AH179" s="37"/>
      <c r="AI179" s="37"/>
    </row>
    <row r="180" spans="1:35" s="40" customFormat="1" x14ac:dyDescent="0.25">
      <c r="A180" s="37"/>
      <c r="B180" s="37" t="str">
        <f t="shared" si="1"/>
        <v>0.2 Giovani</v>
      </c>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8" t="s">
        <v>66</v>
      </c>
      <c r="AC180" s="37" t="s">
        <v>142</v>
      </c>
      <c r="AD180" s="37"/>
      <c r="AE180" s="37"/>
      <c r="AF180" s="37"/>
      <c r="AG180" s="37"/>
      <c r="AH180" s="37"/>
      <c r="AI180" s="37"/>
    </row>
    <row r="181" spans="1:35" s="40" customFormat="1" x14ac:dyDescent="0.25">
      <c r="A181" s="37"/>
      <c r="B181" s="37" t="str">
        <f t="shared" si="1"/>
        <v>0.1 Sviluppo e valorizzazione del turismo</v>
      </c>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8" t="s">
        <v>64</v>
      </c>
      <c r="AC181" s="37" t="s">
        <v>143</v>
      </c>
      <c r="AD181" s="37"/>
      <c r="AE181" s="37"/>
      <c r="AF181" s="37"/>
      <c r="AG181" s="37"/>
      <c r="AH181" s="37"/>
      <c r="AI181" s="37"/>
    </row>
    <row r="182" spans="1:35" s="40" customFormat="1" x14ac:dyDescent="0.25">
      <c r="A182" s="37"/>
      <c r="B182" s="37" t="str">
        <f t="shared" si="1"/>
        <v>0.1  Urbanistica e assetto del territorio</v>
      </c>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8" t="s">
        <v>128</v>
      </c>
      <c r="AC182" s="37" t="s">
        <v>144</v>
      </c>
      <c r="AD182" s="37"/>
      <c r="AE182" s="37"/>
      <c r="AF182" s="37"/>
      <c r="AG182" s="37"/>
      <c r="AH182" s="37"/>
      <c r="AI182" s="37"/>
    </row>
    <row r="183" spans="1:35" s="40" customFormat="1" x14ac:dyDescent="0.25">
      <c r="A183" s="37"/>
      <c r="B183" s="37" t="str">
        <f t="shared" si="1"/>
        <v>0.2 Edilizia residenziale pubblica e locale e piani di edilizia economico-popolare</v>
      </c>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8" t="s">
        <v>66</v>
      </c>
      <c r="AC183" s="37" t="s">
        <v>145</v>
      </c>
      <c r="AD183" s="37"/>
      <c r="AE183" s="37"/>
      <c r="AF183" s="37"/>
      <c r="AG183" s="37"/>
      <c r="AH183" s="37"/>
      <c r="AI183" s="37"/>
    </row>
    <row r="184" spans="1:35" s="40" customFormat="1" x14ac:dyDescent="0.25">
      <c r="A184" s="37"/>
      <c r="B184" s="37" t="str">
        <f t="shared" si="1"/>
        <v>0.1 Difesa del suolo</v>
      </c>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8" t="s">
        <v>64</v>
      </c>
      <c r="AC184" s="37" t="s">
        <v>146</v>
      </c>
      <c r="AD184" s="37"/>
      <c r="AE184" s="37"/>
      <c r="AF184" s="37"/>
      <c r="AG184" s="37"/>
      <c r="AH184" s="37"/>
      <c r="AI184" s="37"/>
    </row>
    <row r="185" spans="1:35" s="40" customFormat="1" x14ac:dyDescent="0.25">
      <c r="A185" s="37"/>
      <c r="B185" s="37" t="str">
        <f t="shared" si="1"/>
        <v>0.2 Tutela, valorizzazione e recupero ambientale</v>
      </c>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8" t="s">
        <v>66</v>
      </c>
      <c r="AC185" s="37" t="s">
        <v>147</v>
      </c>
      <c r="AD185" s="37"/>
      <c r="AE185" s="37"/>
      <c r="AF185" s="37"/>
      <c r="AG185" s="37"/>
      <c r="AH185" s="37"/>
      <c r="AI185" s="37"/>
    </row>
    <row r="186" spans="1:35" s="40" customFormat="1" x14ac:dyDescent="0.25">
      <c r="A186" s="37"/>
      <c r="B186" s="37" t="str">
        <f t="shared" si="1"/>
        <v>0.3 Rifiuti</v>
      </c>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8" t="s">
        <v>68</v>
      </c>
      <c r="AC186" s="37" t="s">
        <v>148</v>
      </c>
      <c r="AD186" s="37"/>
      <c r="AE186" s="37"/>
      <c r="AF186" s="37"/>
      <c r="AG186" s="37"/>
      <c r="AH186" s="37"/>
      <c r="AI186" s="37"/>
    </row>
    <row r="187" spans="1:35" s="40" customFormat="1" x14ac:dyDescent="0.25">
      <c r="A187" s="37"/>
      <c r="B187" s="37" t="str">
        <f t="shared" si="1"/>
        <v>0.4 Servizio idrico integrato</v>
      </c>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8" t="s">
        <v>70</v>
      </c>
      <c r="AC187" s="37" t="s">
        <v>149</v>
      </c>
      <c r="AD187" s="37"/>
      <c r="AE187" s="37"/>
      <c r="AF187" s="37"/>
      <c r="AG187" s="37"/>
      <c r="AH187" s="37"/>
      <c r="AI187" s="37"/>
    </row>
    <row r="188" spans="1:35" s="40" customFormat="1" x14ac:dyDescent="0.25">
      <c r="A188" s="37"/>
      <c r="B188" s="37" t="str">
        <f t="shared" si="1"/>
        <v>0.5 Aree protette, parchi naturali, protezione naturalistica e forestazione</v>
      </c>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8" t="s">
        <v>72</v>
      </c>
      <c r="AC188" s="37" t="s">
        <v>150</v>
      </c>
      <c r="AD188" s="37"/>
      <c r="AE188" s="37"/>
      <c r="AF188" s="37"/>
      <c r="AG188" s="37"/>
      <c r="AH188" s="37"/>
      <c r="AI188" s="37"/>
    </row>
    <row r="189" spans="1:35" s="40" customFormat="1" x14ac:dyDescent="0.25">
      <c r="A189" s="37"/>
      <c r="B189" s="37" t="str">
        <f t="shared" si="1"/>
        <v>0.6 Tutela e valorizzazione delle risorse idriche</v>
      </c>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8" t="s">
        <v>74</v>
      </c>
      <c r="AC189" s="37" t="s">
        <v>151</v>
      </c>
      <c r="AD189" s="37"/>
      <c r="AE189" s="37"/>
      <c r="AF189" s="37"/>
      <c r="AG189" s="37"/>
      <c r="AH189" s="37"/>
      <c r="AI189" s="37"/>
    </row>
    <row r="190" spans="1:35" s="40" customFormat="1" x14ac:dyDescent="0.25">
      <c r="A190" s="37"/>
      <c r="B190" s="37" t="str">
        <f t="shared" si="1"/>
        <v>0.7 Sviluppo sostenibile territorio montano piccoli Comuni</v>
      </c>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8" t="s">
        <v>76</v>
      </c>
      <c r="AC190" s="37" t="s">
        <v>152</v>
      </c>
      <c r="AD190" s="37"/>
      <c r="AE190" s="37"/>
      <c r="AF190" s="37"/>
      <c r="AG190" s="37"/>
      <c r="AH190" s="37"/>
      <c r="AI190" s="37"/>
    </row>
    <row r="191" spans="1:35" s="40" customFormat="1" x14ac:dyDescent="0.25">
      <c r="A191" s="37"/>
      <c r="B191" s="37" t="str">
        <f t="shared" si="1"/>
        <v>0.8 Qualità dell'aria e riduzione dell'inquinamento</v>
      </c>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8" t="s">
        <v>78</v>
      </c>
      <c r="AC191" s="37" t="s">
        <v>153</v>
      </c>
      <c r="AD191" s="37"/>
      <c r="AE191" s="37"/>
      <c r="AF191" s="37"/>
      <c r="AG191" s="37"/>
      <c r="AH191" s="37"/>
      <c r="AI191" s="37"/>
    </row>
    <row r="192" spans="1:35" s="40" customFormat="1" x14ac:dyDescent="0.25">
      <c r="A192" s="37"/>
      <c r="B192" s="37" t="str">
        <f t="shared" si="1"/>
        <v>0.1 Trasporto ferroviario</v>
      </c>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8" t="s">
        <v>64</v>
      </c>
      <c r="AC192" s="37" t="s">
        <v>154</v>
      </c>
      <c r="AD192" s="37"/>
      <c r="AE192" s="37"/>
      <c r="AF192" s="37"/>
      <c r="AG192" s="37"/>
      <c r="AH192" s="37"/>
      <c r="AI192" s="37"/>
    </row>
    <row r="193" spans="1:35" s="40" customFormat="1" x14ac:dyDescent="0.25">
      <c r="A193" s="37"/>
      <c r="B193" s="37" t="str">
        <f t="shared" si="1"/>
        <v>0.2 Trasporto pubblico locale</v>
      </c>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8" t="s">
        <v>66</v>
      </c>
      <c r="AC193" s="37" t="s">
        <v>155</v>
      </c>
      <c r="AD193" s="37"/>
      <c r="AE193" s="37"/>
      <c r="AF193" s="37"/>
      <c r="AG193" s="37"/>
      <c r="AH193" s="37"/>
      <c r="AI193" s="37"/>
    </row>
    <row r="194" spans="1:35" s="40" customFormat="1" x14ac:dyDescent="0.25">
      <c r="A194" s="37"/>
      <c r="B194" s="37" t="str">
        <f t="shared" si="1"/>
        <v>0.3 Trasporto per vie d'acqua</v>
      </c>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8" t="s">
        <v>68</v>
      </c>
      <c r="AC194" s="37" t="s">
        <v>156</v>
      </c>
      <c r="AD194" s="37"/>
      <c r="AE194" s="37"/>
      <c r="AF194" s="37"/>
      <c r="AG194" s="37"/>
      <c r="AH194" s="37"/>
      <c r="AI194" s="37"/>
    </row>
    <row r="195" spans="1:35" s="40" customFormat="1" x14ac:dyDescent="0.25">
      <c r="A195" s="37"/>
      <c r="B195" s="37" t="str">
        <f t="shared" si="1"/>
        <v>0.4 Altre modalità di trasporto</v>
      </c>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8" t="s">
        <v>70</v>
      </c>
      <c r="AC195" s="37" t="s">
        <v>157</v>
      </c>
      <c r="AD195" s="37"/>
      <c r="AE195" s="37"/>
      <c r="AF195" s="37"/>
      <c r="AG195" s="37"/>
      <c r="AH195" s="37"/>
      <c r="AI195" s="37"/>
    </row>
    <row r="196" spans="1:35" s="40" customFormat="1" x14ac:dyDescent="0.25">
      <c r="A196" s="37"/>
      <c r="B196" s="37" t="str">
        <f t="shared" si="1"/>
        <v>0.5  Viabilità e infrastrutture stradali</v>
      </c>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8" t="s">
        <v>158</v>
      </c>
      <c r="AC196" s="37" t="s">
        <v>159</v>
      </c>
      <c r="AD196" s="37"/>
      <c r="AE196" s="37"/>
      <c r="AF196" s="37"/>
      <c r="AG196" s="37"/>
      <c r="AH196" s="37"/>
      <c r="AI196" s="37"/>
    </row>
    <row r="197" spans="1:35" s="40" customFormat="1" x14ac:dyDescent="0.25">
      <c r="A197" s="37"/>
      <c r="B197" s="37" t="str">
        <f t="shared" si="1"/>
        <v>0.1  Sistema di protezione civile</v>
      </c>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8" t="s">
        <v>128</v>
      </c>
      <c r="AC197" s="37" t="s">
        <v>160</v>
      </c>
      <c r="AD197" s="37"/>
      <c r="AE197" s="37"/>
      <c r="AF197" s="37"/>
      <c r="AG197" s="37"/>
      <c r="AH197" s="37"/>
      <c r="AI197" s="37"/>
    </row>
    <row r="198" spans="1:35" s="40" customFormat="1" x14ac:dyDescent="0.25">
      <c r="A198" s="37"/>
      <c r="B198" s="37" t="str">
        <f t="shared" si="1"/>
        <v>0.2   Interventi a seguito di calamità naturali</v>
      </c>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8" t="s">
        <v>113</v>
      </c>
      <c r="AC198" s="37" t="s">
        <v>161</v>
      </c>
      <c r="AD198" s="37"/>
      <c r="AE198" s="37"/>
      <c r="AF198" s="37"/>
      <c r="AG198" s="37"/>
      <c r="AH198" s="37"/>
      <c r="AI198" s="37"/>
    </row>
    <row r="199" spans="1:35" s="40" customFormat="1" x14ac:dyDescent="0.25">
      <c r="A199" s="37"/>
      <c r="B199" s="37" t="str">
        <f t="shared" si="1"/>
        <v>0.1   Interventi per l'infanzia e i minori e per asili nido</v>
      </c>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8" t="s">
        <v>111</v>
      </c>
      <c r="AC199" s="37" t="s">
        <v>162</v>
      </c>
      <c r="AD199" s="37"/>
      <c r="AE199" s="37"/>
      <c r="AF199" s="37"/>
      <c r="AG199" s="37"/>
      <c r="AH199" s="37"/>
      <c r="AI199" s="37"/>
    </row>
    <row r="200" spans="1:35" s="40" customFormat="1" x14ac:dyDescent="0.25">
      <c r="A200" s="37"/>
      <c r="B200" s="37" t="str">
        <f t="shared" si="1"/>
        <v>0.2  Interventi per la disabilità</v>
      </c>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8" t="s">
        <v>163</v>
      </c>
      <c r="AC200" s="37" t="s">
        <v>164</v>
      </c>
      <c r="AD200" s="37"/>
      <c r="AE200" s="37"/>
      <c r="AF200" s="37"/>
      <c r="AG200" s="37"/>
      <c r="AH200" s="37"/>
      <c r="AI200" s="37"/>
    </row>
    <row r="201" spans="1:35" s="40" customFormat="1" x14ac:dyDescent="0.25">
      <c r="A201" s="37"/>
      <c r="B201" s="37" t="str">
        <f t="shared" si="1"/>
        <v>0.3  Interventi per gli anziani</v>
      </c>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8" t="s">
        <v>165</v>
      </c>
      <c r="AC201" s="37" t="s">
        <v>166</v>
      </c>
      <c r="AD201" s="37"/>
      <c r="AE201" s="37"/>
      <c r="AF201" s="37"/>
      <c r="AG201" s="37"/>
      <c r="AH201" s="37"/>
      <c r="AI201" s="37"/>
    </row>
    <row r="202" spans="1:35" s="40" customFormat="1" x14ac:dyDescent="0.25">
      <c r="A202" s="37"/>
      <c r="B202" s="37" t="str">
        <f t="shared" si="1"/>
        <v>0.4  Interventi per soggetti a rischio di esclusione sociale</v>
      </c>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8" t="s">
        <v>167</v>
      </c>
      <c r="AC202" s="37" t="s">
        <v>168</v>
      </c>
      <c r="AD202" s="37"/>
      <c r="AE202" s="37"/>
      <c r="AF202" s="37"/>
      <c r="AG202" s="37"/>
      <c r="AH202" s="37"/>
      <c r="AI202" s="37"/>
    </row>
    <row r="203" spans="1:35" s="40" customFormat="1" x14ac:dyDescent="0.25">
      <c r="A203" s="37"/>
      <c r="B203" s="37" t="str">
        <f t="shared" si="1"/>
        <v>0.5 Interventi per le famiglie</v>
      </c>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8" t="s">
        <v>72</v>
      </c>
      <c r="AC203" s="37" t="s">
        <v>169</v>
      </c>
      <c r="AD203" s="37"/>
      <c r="AE203" s="37"/>
      <c r="AF203" s="37"/>
      <c r="AG203" s="37"/>
      <c r="AH203" s="37"/>
      <c r="AI203" s="37"/>
    </row>
    <row r="204" spans="1:35" s="40" customFormat="1" x14ac:dyDescent="0.25">
      <c r="A204" s="37"/>
      <c r="B204" s="37" t="str">
        <f t="shared" si="1"/>
        <v>0.6 Interventi per il diritto alla casa</v>
      </c>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8" t="s">
        <v>74</v>
      </c>
      <c r="AC204" s="37" t="s">
        <v>170</v>
      </c>
      <c r="AD204" s="37"/>
      <c r="AE204" s="37"/>
      <c r="AF204" s="37"/>
      <c r="AG204" s="37"/>
      <c r="AH204" s="37"/>
      <c r="AI204" s="37"/>
    </row>
    <row r="205" spans="1:35" s="40" customFormat="1" x14ac:dyDescent="0.25">
      <c r="A205" s="37"/>
      <c r="B205" s="37" t="str">
        <f t="shared" si="1"/>
        <v>0.7 Programmazione e governo della rete dei servizi sociosanitari e sociali</v>
      </c>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8" t="s">
        <v>76</v>
      </c>
      <c r="AC205" s="37" t="s">
        <v>171</v>
      </c>
      <c r="AD205" s="37"/>
      <c r="AE205" s="37"/>
      <c r="AF205" s="37"/>
      <c r="AG205" s="37"/>
      <c r="AH205" s="37"/>
      <c r="AI205" s="37"/>
    </row>
    <row r="206" spans="1:35" s="40" customFormat="1" x14ac:dyDescent="0.25">
      <c r="A206" s="37"/>
      <c r="B206" s="37" t="str">
        <f t="shared" si="1"/>
        <v>0.8 Cooperazione e associazionismo</v>
      </c>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8" t="s">
        <v>78</v>
      </c>
      <c r="AC206" s="37" t="s">
        <v>172</v>
      </c>
      <c r="AD206" s="37"/>
      <c r="AE206" s="37"/>
      <c r="AF206" s="37"/>
      <c r="AG206" s="37"/>
      <c r="AH206" s="37"/>
      <c r="AI206" s="37"/>
    </row>
    <row r="207" spans="1:35" s="40" customFormat="1" x14ac:dyDescent="0.25">
      <c r="A207" s="37"/>
      <c r="B207" s="37" t="str">
        <f t="shared" si="1"/>
        <v>0.9 Servizio necroscopico e cimiteriale</v>
      </c>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8" t="s">
        <v>122</v>
      </c>
      <c r="AC207" s="37" t="s">
        <v>173</v>
      </c>
      <c r="AD207" s="37"/>
      <c r="AE207" s="37"/>
      <c r="AF207" s="37"/>
      <c r="AG207" s="37"/>
      <c r="AH207" s="37"/>
      <c r="AI207" s="37"/>
    </row>
    <row r="208" spans="1:35" s="40" customFormat="1" x14ac:dyDescent="0.25">
      <c r="A208" s="37"/>
      <c r="B208" s="37" t="str">
        <f t="shared" si="1"/>
        <v>0.1 Industria, PMI e Artigianato</v>
      </c>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8" t="s">
        <v>64</v>
      </c>
      <c r="AC208" s="37" t="s">
        <v>174</v>
      </c>
      <c r="AD208" s="37"/>
      <c r="AE208" s="37"/>
      <c r="AF208" s="37"/>
      <c r="AG208" s="37"/>
      <c r="AH208" s="37"/>
      <c r="AI208" s="37"/>
    </row>
    <row r="209" spans="1:35" s="40" customFormat="1" x14ac:dyDescent="0.25">
      <c r="A209" s="37"/>
      <c r="B209" s="37" t="str">
        <f t="shared" si="1"/>
        <v>0.2 Commercio - reti distributive - tutela dei consumatori</v>
      </c>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8" t="s">
        <v>66</v>
      </c>
      <c r="AC209" s="37" t="s">
        <v>175</v>
      </c>
      <c r="AD209" s="37"/>
      <c r="AE209" s="37"/>
      <c r="AF209" s="37"/>
      <c r="AG209" s="37"/>
      <c r="AH209" s="37"/>
      <c r="AI209" s="37"/>
    </row>
    <row r="210" spans="1:35" s="40" customFormat="1" x14ac:dyDescent="0.25">
      <c r="A210" s="37"/>
      <c r="B210" s="37" t="str">
        <f t="shared" si="1"/>
        <v>0.3  Ricerca e innovazione</v>
      </c>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8" t="s">
        <v>165</v>
      </c>
      <c r="AC210" s="37" t="s">
        <v>176</v>
      </c>
      <c r="AD210" s="37"/>
      <c r="AE210" s="37"/>
      <c r="AF210" s="37"/>
      <c r="AG210" s="37"/>
      <c r="AH210" s="37"/>
      <c r="AI210" s="37"/>
    </row>
    <row r="211" spans="1:35" s="40" customFormat="1" x14ac:dyDescent="0.25">
      <c r="A211" s="37"/>
      <c r="B211" s="37" t="str">
        <f t="shared" si="1"/>
        <v>0.4  Reti e altri servizi di pubblica utilità</v>
      </c>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8" t="s">
        <v>167</v>
      </c>
      <c r="AC211" s="37" t="s">
        <v>177</v>
      </c>
      <c r="AD211" s="37"/>
      <c r="AE211" s="37"/>
      <c r="AF211" s="37"/>
      <c r="AG211" s="37"/>
      <c r="AH211" s="37"/>
      <c r="AI211" s="37"/>
    </row>
    <row r="212" spans="1:35" s="40" customFormat="1" x14ac:dyDescent="0.25">
      <c r="A212" s="37"/>
      <c r="B212" s="37" t="str">
        <f t="shared" si="1"/>
        <v>0.1  Servizi per lo sviluppo del mercato del lavoro</v>
      </c>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8" t="s">
        <v>128</v>
      </c>
      <c r="AC212" s="37" t="s">
        <v>178</v>
      </c>
      <c r="AD212" s="37"/>
      <c r="AE212" s="37"/>
      <c r="AF212" s="37"/>
      <c r="AG212" s="37"/>
      <c r="AH212" s="37"/>
      <c r="AI212" s="37"/>
    </row>
    <row r="213" spans="1:35" s="40" customFormat="1" x14ac:dyDescent="0.25">
      <c r="A213" s="37"/>
      <c r="B213" s="37" t="str">
        <f t="shared" si="1"/>
        <v>0.2Formazione professionale</v>
      </c>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8" t="s">
        <v>179</v>
      </c>
      <c r="AC213" s="37" t="s">
        <v>180</v>
      </c>
      <c r="AD213" s="37"/>
      <c r="AE213" s="37"/>
      <c r="AF213" s="37"/>
      <c r="AG213" s="37"/>
      <c r="AH213" s="37"/>
      <c r="AI213" s="37"/>
    </row>
    <row r="214" spans="1:35" s="40" customFormat="1" x14ac:dyDescent="0.25">
      <c r="A214" s="37"/>
      <c r="B214" s="37" t="str">
        <f t="shared" si="1"/>
        <v>0.3  Sostegno all'occupazione</v>
      </c>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8" t="s">
        <v>165</v>
      </c>
      <c r="AC214" s="37" t="s">
        <v>181</v>
      </c>
      <c r="AD214" s="37"/>
      <c r="AE214" s="37"/>
      <c r="AF214" s="37"/>
      <c r="AG214" s="37"/>
      <c r="AH214" s="37"/>
      <c r="AI214" s="37"/>
    </row>
    <row r="215" spans="1:35" s="40" customFormat="1" x14ac:dyDescent="0.25">
      <c r="A215" s="37"/>
      <c r="B215" s="37" t="str">
        <f t="shared" si="1"/>
        <v>0.1  Sviluppo del settore agricolo e del sistema agroalimentare</v>
      </c>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8" t="s">
        <v>128</v>
      </c>
      <c r="AC215" s="37" t="s">
        <v>182</v>
      </c>
      <c r="AD215" s="37"/>
      <c r="AE215" s="37"/>
      <c r="AF215" s="37"/>
      <c r="AG215" s="37"/>
      <c r="AH215" s="37"/>
      <c r="AI215" s="37"/>
    </row>
    <row r="216" spans="1:35" s="40" customFormat="1" x14ac:dyDescent="0.25">
      <c r="A216" s="37"/>
      <c r="B216" s="37" t="str">
        <f t="shared" si="1"/>
        <v>0.2  Caccia e pesca</v>
      </c>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8" t="s">
        <v>163</v>
      </c>
      <c r="AC216" s="37" t="s">
        <v>183</v>
      </c>
      <c r="AD216" s="37"/>
      <c r="AE216" s="37"/>
      <c r="AF216" s="37"/>
      <c r="AG216" s="37"/>
      <c r="AH216" s="37"/>
      <c r="AI216" s="37"/>
    </row>
    <row r="217" spans="1:35" s="40" customFormat="1" x14ac:dyDescent="0.25">
      <c r="A217" s="37"/>
      <c r="B217" s="37" t="str">
        <f t="shared" si="1"/>
        <v>0.1  Fonti energetiche</v>
      </c>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8" t="s">
        <v>128</v>
      </c>
      <c r="AC217" s="37" t="s">
        <v>184</v>
      </c>
      <c r="AD217" s="37"/>
      <c r="AE217" s="37"/>
      <c r="AF217" s="37"/>
      <c r="AG217" s="37"/>
      <c r="AH217" s="37"/>
      <c r="AI217" s="37"/>
    </row>
    <row r="218" spans="1:35" s="40" customFormat="1" x14ac:dyDescent="0.25">
      <c r="A218" s="37"/>
      <c r="B218" s="37" t="str">
        <f t="shared" si="1"/>
        <v>0.1  Relazioni finanziarie con le altre autonomie territoriali</v>
      </c>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8" t="s">
        <v>128</v>
      </c>
      <c r="AC218" s="37" t="s">
        <v>185</v>
      </c>
      <c r="AD218" s="37"/>
      <c r="AE218" s="37"/>
      <c r="AF218" s="37"/>
      <c r="AG218" s="37"/>
      <c r="AH218" s="37"/>
      <c r="AI218" s="37"/>
    </row>
    <row r="219" spans="1:35" s="40" customFormat="1" x14ac:dyDescent="0.2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8"/>
      <c r="AC219" s="37"/>
      <c r="AD219" s="37"/>
      <c r="AE219" s="37"/>
      <c r="AF219" s="37"/>
      <c r="AG219" s="37"/>
      <c r="AH219" s="37"/>
      <c r="AI219" s="37"/>
    </row>
    <row r="220" spans="1:35" s="40" customFormat="1" x14ac:dyDescent="0.2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8"/>
      <c r="AC220" s="37"/>
      <c r="AD220" s="37"/>
      <c r="AE220" s="37"/>
      <c r="AF220" s="37"/>
      <c r="AG220" s="37"/>
      <c r="AH220" s="37"/>
      <c r="AI220" s="37"/>
    </row>
    <row r="221" spans="1:35" s="40" customFormat="1" x14ac:dyDescent="0.2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8"/>
      <c r="AC221" s="37"/>
      <c r="AD221" s="37"/>
      <c r="AE221" s="37"/>
      <c r="AF221" s="37"/>
      <c r="AG221" s="37"/>
      <c r="AH221" s="37"/>
      <c r="AI221" s="37"/>
    </row>
    <row r="222" spans="1:35" s="40" customFormat="1" x14ac:dyDescent="0.2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8"/>
      <c r="AC222" s="37"/>
      <c r="AD222" s="37"/>
      <c r="AE222" s="37"/>
      <c r="AF222" s="37"/>
      <c r="AG222" s="37"/>
      <c r="AH222" s="37"/>
      <c r="AI222" s="37"/>
    </row>
    <row r="223" spans="1:35" s="40" customFormat="1" x14ac:dyDescent="0.2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8"/>
      <c r="AC223" s="37"/>
      <c r="AD223" s="37"/>
      <c r="AE223" s="37"/>
      <c r="AF223" s="37"/>
      <c r="AG223" s="37"/>
      <c r="AH223" s="37"/>
      <c r="AI223" s="37"/>
    </row>
    <row r="224" spans="1:35" s="40" customFormat="1" x14ac:dyDescent="0.2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8"/>
      <c r="AC224" s="37"/>
      <c r="AD224" s="37"/>
      <c r="AE224" s="37"/>
      <c r="AF224" s="37"/>
      <c r="AG224" s="37"/>
      <c r="AH224" s="37"/>
      <c r="AI224" s="37"/>
    </row>
    <row r="225" spans="1:35" s="40" customFormat="1" x14ac:dyDescent="0.2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8"/>
      <c r="AC225" s="37"/>
      <c r="AD225" s="37"/>
      <c r="AE225" s="37"/>
      <c r="AF225" s="37"/>
      <c r="AG225" s="37"/>
      <c r="AH225" s="37"/>
      <c r="AI225" s="37"/>
    </row>
    <row r="226" spans="1:35" s="40" customFormat="1" x14ac:dyDescent="0.2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8"/>
      <c r="AC226" s="37"/>
      <c r="AD226" s="37"/>
      <c r="AE226" s="37"/>
      <c r="AF226" s="37"/>
      <c r="AG226" s="37"/>
      <c r="AH226" s="37"/>
      <c r="AI226" s="37"/>
    </row>
    <row r="227" spans="1:35" s="40" customFormat="1" x14ac:dyDescent="0.2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8"/>
      <c r="AC227" s="37"/>
      <c r="AD227" s="37"/>
      <c r="AE227" s="37"/>
      <c r="AF227" s="37"/>
      <c r="AG227" s="37"/>
      <c r="AH227" s="37"/>
      <c r="AI227" s="37"/>
    </row>
    <row r="228" spans="1:35" s="40" customFormat="1" x14ac:dyDescent="0.2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8"/>
      <c r="AC228" s="37"/>
      <c r="AD228" s="37"/>
      <c r="AE228" s="37"/>
      <c r="AF228" s="37"/>
      <c r="AG228" s="37"/>
      <c r="AH228" s="37"/>
      <c r="AI228" s="37"/>
    </row>
    <row r="229" spans="1:35" s="40" customFormat="1" x14ac:dyDescent="0.2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8"/>
      <c r="AC229" s="37"/>
      <c r="AD229" s="37"/>
      <c r="AE229" s="37"/>
      <c r="AF229" s="37"/>
      <c r="AG229" s="37"/>
      <c r="AH229" s="37"/>
      <c r="AI229" s="37"/>
    </row>
    <row r="230" spans="1:35" s="40" customFormat="1" x14ac:dyDescent="0.2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8"/>
      <c r="AC230" s="37"/>
      <c r="AD230" s="37"/>
      <c r="AE230" s="37"/>
      <c r="AF230" s="37"/>
      <c r="AG230" s="37"/>
      <c r="AH230" s="37"/>
      <c r="AI230" s="37"/>
    </row>
    <row r="231" spans="1:35" s="40" customFormat="1" x14ac:dyDescent="0.2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8"/>
      <c r="AC231" s="37"/>
      <c r="AD231" s="37"/>
      <c r="AE231" s="37"/>
      <c r="AF231" s="37"/>
      <c r="AG231" s="37"/>
      <c r="AH231" s="37"/>
      <c r="AI231" s="37"/>
    </row>
    <row r="232" spans="1:35" s="40" customFormat="1" x14ac:dyDescent="0.2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8"/>
      <c r="AC232" s="37"/>
      <c r="AD232" s="37"/>
      <c r="AE232" s="37"/>
      <c r="AF232" s="37"/>
      <c r="AG232" s="37"/>
      <c r="AH232" s="37"/>
      <c r="AI232" s="37"/>
    </row>
    <row r="233" spans="1:35" s="40" customFormat="1" x14ac:dyDescent="0.2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8"/>
      <c r="AC233" s="37"/>
      <c r="AD233" s="37"/>
      <c r="AE233" s="37"/>
      <c r="AF233" s="37"/>
      <c r="AG233" s="37"/>
      <c r="AH233" s="37"/>
      <c r="AI233" s="37"/>
    </row>
    <row r="234" spans="1:35" s="40" customFormat="1" x14ac:dyDescent="0.2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8"/>
      <c r="AC234" s="37"/>
      <c r="AD234" s="37"/>
      <c r="AE234" s="37"/>
      <c r="AF234" s="37"/>
      <c r="AG234" s="37"/>
      <c r="AH234" s="37"/>
      <c r="AI234" s="37"/>
    </row>
    <row r="235" spans="1:35" s="40" customFormat="1" x14ac:dyDescent="0.2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8"/>
      <c r="AC235" s="37"/>
      <c r="AD235" s="37"/>
      <c r="AE235" s="37"/>
      <c r="AF235" s="37"/>
      <c r="AG235" s="37"/>
      <c r="AH235" s="37"/>
      <c r="AI235" s="37"/>
    </row>
    <row r="236" spans="1:35" s="40" customFormat="1" x14ac:dyDescent="0.2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8"/>
      <c r="AC236" s="37"/>
      <c r="AD236" s="37"/>
      <c r="AE236" s="37"/>
      <c r="AF236" s="37"/>
      <c r="AG236" s="37"/>
      <c r="AH236" s="37"/>
      <c r="AI236" s="37"/>
    </row>
    <row r="237" spans="1:35" x14ac:dyDescent="0.25">
      <c r="AA237" s="37"/>
      <c r="AB237" s="38"/>
      <c r="AH237" s="37"/>
      <c r="AI237" s="37"/>
    </row>
    <row r="238" spans="1:35" x14ac:dyDescent="0.25">
      <c r="AA238" s="37"/>
      <c r="AB238" s="38"/>
      <c r="AH238" s="37"/>
      <c r="AI238" s="37"/>
    </row>
    <row r="239" spans="1:35" x14ac:dyDescent="0.25">
      <c r="AA239" s="37"/>
      <c r="AB239" s="38"/>
      <c r="AH239" s="37"/>
      <c r="AI239" s="37"/>
    </row>
    <row r="240" spans="1:35" x14ac:dyDescent="0.25">
      <c r="AA240" s="37"/>
      <c r="AB240" s="38"/>
      <c r="AH240" s="37"/>
      <c r="AI240" s="37"/>
    </row>
    <row r="241" spans="27:35" x14ac:dyDescent="0.25">
      <c r="AA241" s="37"/>
      <c r="AB241" s="38"/>
      <c r="AH241" s="37"/>
      <c r="AI241" s="37"/>
    </row>
    <row r="242" spans="27:35" x14ac:dyDescent="0.25">
      <c r="AA242" s="37"/>
      <c r="AB242" s="38"/>
      <c r="AH242" s="37"/>
      <c r="AI242" s="37"/>
    </row>
    <row r="243" spans="27:35" x14ac:dyDescent="0.25">
      <c r="AA243" s="37"/>
      <c r="AB243" s="38"/>
      <c r="AH243" s="37"/>
      <c r="AI243" s="37"/>
    </row>
    <row r="244" spans="27:35" x14ac:dyDescent="0.25">
      <c r="AA244" s="37"/>
      <c r="AB244" s="38"/>
      <c r="AH244" s="37"/>
      <c r="AI244" s="37"/>
    </row>
    <row r="245" spans="27:35" x14ac:dyDescent="0.25">
      <c r="AA245" s="37"/>
      <c r="AB245" s="38"/>
      <c r="AH245" s="37"/>
      <c r="AI245" s="37"/>
    </row>
    <row r="246" spans="27:35" x14ac:dyDescent="0.25">
      <c r="AA246" s="37"/>
      <c r="AB246" s="38"/>
      <c r="AH246" s="37"/>
      <c r="AI246" s="37"/>
    </row>
    <row r="247" spans="27:35" x14ac:dyDescent="0.25">
      <c r="AA247" s="37"/>
      <c r="AB247" s="38"/>
      <c r="AH247" s="37"/>
      <c r="AI247" s="37"/>
    </row>
    <row r="248" spans="27:35" x14ac:dyDescent="0.25">
      <c r="AA248" s="37"/>
      <c r="AB248" s="38"/>
      <c r="AH248" s="37"/>
      <c r="AI248" s="37"/>
    </row>
    <row r="249" spans="27:35" x14ac:dyDescent="0.25">
      <c r="AA249" s="37"/>
      <c r="AB249" s="38"/>
      <c r="AH249" s="37"/>
      <c r="AI249" s="37"/>
    </row>
    <row r="250" spans="27:35" x14ac:dyDescent="0.25">
      <c r="AA250" s="37"/>
      <c r="AB250" s="38"/>
      <c r="AH250" s="37"/>
      <c r="AI250" s="37"/>
    </row>
    <row r="251" spans="27:35" x14ac:dyDescent="0.25">
      <c r="AA251" s="37"/>
      <c r="AB251" s="38"/>
      <c r="AH251" s="37"/>
      <c r="AI251" s="37"/>
    </row>
    <row r="252" spans="27:35" x14ac:dyDescent="0.25">
      <c r="AA252" s="37"/>
      <c r="AB252" s="38"/>
      <c r="AH252" s="37"/>
      <c r="AI252" s="37"/>
    </row>
    <row r="253" spans="27:35" x14ac:dyDescent="0.25">
      <c r="AA253" s="37"/>
      <c r="AB253" s="38"/>
      <c r="AH253" s="37"/>
      <c r="AI253" s="37"/>
    </row>
    <row r="254" spans="27:35" x14ac:dyDescent="0.25">
      <c r="AA254" s="37"/>
      <c r="AB254" s="38"/>
      <c r="AH254" s="37"/>
      <c r="AI254" s="37"/>
    </row>
    <row r="255" spans="27:35" x14ac:dyDescent="0.25">
      <c r="AA255" s="37"/>
      <c r="AB255" s="38"/>
      <c r="AH255" s="37"/>
      <c r="AI255" s="37"/>
    </row>
    <row r="256" spans="27:35" x14ac:dyDescent="0.25">
      <c r="AA256" s="37"/>
      <c r="AB256" s="38"/>
      <c r="AH256" s="37"/>
      <c r="AI256" s="37"/>
    </row>
    <row r="257" spans="27:35" x14ac:dyDescent="0.25">
      <c r="AA257" s="37"/>
      <c r="AB257" s="38"/>
      <c r="AH257" s="37"/>
      <c r="AI257" s="37"/>
    </row>
    <row r="258" spans="27:35" x14ac:dyDescent="0.25">
      <c r="AA258" s="37"/>
      <c r="AB258" s="38"/>
      <c r="AH258" s="37"/>
      <c r="AI258" s="37"/>
    </row>
    <row r="259" spans="27:35" x14ac:dyDescent="0.25">
      <c r="AA259" s="37"/>
      <c r="AB259" s="38"/>
      <c r="AH259" s="37"/>
      <c r="AI259" s="37"/>
    </row>
    <row r="260" spans="27:35" x14ac:dyDescent="0.25">
      <c r="AA260" s="37"/>
      <c r="AB260" s="38"/>
      <c r="AH260" s="37"/>
      <c r="AI260" s="37"/>
    </row>
    <row r="261" spans="27:35" x14ac:dyDescent="0.25">
      <c r="AA261" s="37"/>
      <c r="AB261" s="38"/>
      <c r="AH261" s="37"/>
      <c r="AI261" s="37"/>
    </row>
    <row r="262" spans="27:35" x14ac:dyDescent="0.25">
      <c r="AA262" s="37"/>
      <c r="AB262" s="38"/>
      <c r="AH262" s="37"/>
      <c r="AI262" s="37"/>
    </row>
    <row r="263" spans="27:35" x14ac:dyDescent="0.25">
      <c r="AA263" s="37"/>
      <c r="AB263" s="38"/>
      <c r="AH263" s="37"/>
      <c r="AI263" s="37"/>
    </row>
    <row r="264" spans="27:35" x14ac:dyDescent="0.25">
      <c r="AA264" s="37"/>
      <c r="AB264" s="38"/>
      <c r="AH264" s="37"/>
      <c r="AI264" s="37"/>
    </row>
    <row r="265" spans="27:35" x14ac:dyDescent="0.25">
      <c r="AA265" s="37"/>
      <c r="AB265" s="38"/>
      <c r="AH265" s="37"/>
      <c r="AI265" s="37"/>
    </row>
    <row r="266" spans="27:35" x14ac:dyDescent="0.25">
      <c r="AA266" s="37"/>
      <c r="AB266" s="38"/>
      <c r="AH266" s="37"/>
      <c r="AI266" s="37"/>
    </row>
    <row r="267" spans="27:35" x14ac:dyDescent="0.25">
      <c r="AA267" s="37"/>
      <c r="AB267" s="38"/>
      <c r="AH267" s="37"/>
      <c r="AI267" s="37"/>
    </row>
    <row r="268" spans="27:35" x14ac:dyDescent="0.25">
      <c r="AA268" s="37"/>
      <c r="AB268" s="38"/>
      <c r="AH268" s="37"/>
      <c r="AI268" s="37"/>
    </row>
    <row r="269" spans="27:35" x14ac:dyDescent="0.25">
      <c r="AA269" s="37"/>
      <c r="AB269" s="38"/>
      <c r="AH269" s="37"/>
      <c r="AI269" s="37"/>
    </row>
    <row r="270" spans="27:35" x14ac:dyDescent="0.25">
      <c r="AA270" s="37"/>
      <c r="AB270" s="38"/>
      <c r="AH270" s="37"/>
      <c r="AI270" s="37"/>
    </row>
    <row r="271" spans="27:35" x14ac:dyDescent="0.25">
      <c r="AA271" s="37"/>
      <c r="AB271" s="38"/>
      <c r="AH271" s="37"/>
      <c r="AI271" s="37"/>
    </row>
    <row r="272" spans="27:35" x14ac:dyDescent="0.25">
      <c r="AA272" s="37"/>
      <c r="AB272" s="38"/>
      <c r="AH272" s="37"/>
      <c r="AI272" s="37"/>
    </row>
    <row r="273" spans="27:35" x14ac:dyDescent="0.25">
      <c r="AA273" s="37"/>
      <c r="AB273" s="38"/>
      <c r="AH273" s="37"/>
      <c r="AI273" s="37"/>
    </row>
    <row r="274" spans="27:35" x14ac:dyDescent="0.25">
      <c r="AA274" s="37"/>
      <c r="AB274" s="38"/>
      <c r="AH274" s="37"/>
      <c r="AI274" s="37"/>
    </row>
    <row r="275" spans="27:35" x14ac:dyDescent="0.25">
      <c r="AA275" s="37"/>
      <c r="AB275" s="38"/>
      <c r="AH275" s="37"/>
      <c r="AI275" s="37"/>
    </row>
    <row r="276" spans="27:35" x14ac:dyDescent="0.25">
      <c r="AA276" s="37"/>
      <c r="AB276" s="38"/>
      <c r="AH276" s="37"/>
      <c r="AI276" s="37"/>
    </row>
    <row r="277" spans="27:35" x14ac:dyDescent="0.25">
      <c r="AA277" s="37"/>
      <c r="AB277" s="38"/>
      <c r="AH277" s="37"/>
      <c r="AI277" s="37"/>
    </row>
    <row r="278" spans="27:35" x14ac:dyDescent="0.25">
      <c r="AA278" s="37"/>
      <c r="AB278" s="38"/>
      <c r="AH278" s="37"/>
      <c r="AI278" s="37"/>
    </row>
    <row r="279" spans="27:35" x14ac:dyDescent="0.25">
      <c r="AA279" s="37"/>
      <c r="AB279" s="38"/>
      <c r="AH279" s="37"/>
      <c r="AI279" s="37"/>
    </row>
    <row r="280" spans="27:35" x14ac:dyDescent="0.25">
      <c r="AA280" s="37"/>
      <c r="AB280" s="38"/>
      <c r="AH280" s="37"/>
      <c r="AI280" s="37"/>
    </row>
    <row r="281" spans="27:35" x14ac:dyDescent="0.25">
      <c r="AA281" s="37"/>
      <c r="AB281" s="38"/>
      <c r="AH281" s="37"/>
      <c r="AI281" s="37"/>
    </row>
    <row r="282" spans="27:35" x14ac:dyDescent="0.25">
      <c r="AA282" s="37"/>
      <c r="AB282" s="38"/>
      <c r="AH282" s="37"/>
      <c r="AI282" s="37"/>
    </row>
    <row r="283" spans="27:35" x14ac:dyDescent="0.25">
      <c r="AA283" s="37"/>
      <c r="AB283" s="38"/>
      <c r="AH283" s="37"/>
      <c r="AI283" s="37"/>
    </row>
    <row r="284" spans="27:35" x14ac:dyDescent="0.25">
      <c r="AA284" s="37"/>
      <c r="AB284" s="38"/>
      <c r="AH284" s="37"/>
      <c r="AI284" s="37"/>
    </row>
    <row r="285" spans="27:35" x14ac:dyDescent="0.25">
      <c r="AA285" s="37"/>
      <c r="AB285" s="38"/>
      <c r="AH285" s="37"/>
      <c r="AI285" s="37"/>
    </row>
    <row r="286" spans="27:35" x14ac:dyDescent="0.25">
      <c r="AA286" s="37"/>
      <c r="AB286" s="38"/>
      <c r="AH286" s="37"/>
      <c r="AI286" s="37"/>
    </row>
    <row r="287" spans="27:35" x14ac:dyDescent="0.25">
      <c r="AA287" s="37"/>
      <c r="AB287" s="38"/>
      <c r="AH287" s="37"/>
      <c r="AI287" s="37"/>
    </row>
    <row r="288" spans="27:35" x14ac:dyDescent="0.25">
      <c r="AA288" s="37"/>
      <c r="AB288" s="38"/>
      <c r="AH288" s="37"/>
      <c r="AI288" s="37"/>
    </row>
    <row r="289" spans="27:35" x14ac:dyDescent="0.25">
      <c r="AA289" s="37"/>
      <c r="AB289" s="38"/>
      <c r="AH289" s="37"/>
      <c r="AI289" s="37"/>
    </row>
    <row r="290" spans="27:35" x14ac:dyDescent="0.25">
      <c r="AA290" s="37"/>
      <c r="AB290" s="38"/>
      <c r="AH290" s="37"/>
      <c r="AI290" s="37"/>
    </row>
    <row r="291" spans="27:35" x14ac:dyDescent="0.25">
      <c r="AA291" s="37"/>
      <c r="AB291" s="38"/>
      <c r="AH291" s="37"/>
      <c r="AI291" s="37"/>
    </row>
    <row r="292" spans="27:35" x14ac:dyDescent="0.25">
      <c r="AA292" s="37"/>
      <c r="AB292" s="38"/>
      <c r="AH292" s="37"/>
      <c r="AI292" s="37"/>
    </row>
    <row r="293" spans="27:35" x14ac:dyDescent="0.25">
      <c r="AA293" s="37"/>
      <c r="AB293" s="38"/>
      <c r="AH293" s="37"/>
      <c r="AI293" s="37"/>
    </row>
    <row r="294" spans="27:35" x14ac:dyDescent="0.25">
      <c r="AA294" s="37"/>
      <c r="AB294" s="38"/>
      <c r="AH294" s="37"/>
      <c r="AI294" s="37"/>
    </row>
    <row r="295" spans="27:35" x14ac:dyDescent="0.25">
      <c r="AA295" s="37"/>
      <c r="AB295" s="38"/>
      <c r="AH295" s="37"/>
      <c r="AI295" s="37"/>
    </row>
    <row r="296" spans="27:35" x14ac:dyDescent="0.25">
      <c r="AA296" s="37"/>
      <c r="AB296" s="38"/>
      <c r="AH296" s="37"/>
      <c r="AI296" s="37"/>
    </row>
    <row r="297" spans="27:35" x14ac:dyDescent="0.25">
      <c r="AA297" s="37"/>
      <c r="AB297" s="38"/>
      <c r="AH297" s="37"/>
      <c r="AI297" s="37"/>
    </row>
    <row r="298" spans="27:35" x14ac:dyDescent="0.25">
      <c r="AA298" s="37"/>
      <c r="AB298" s="38"/>
      <c r="AH298" s="37"/>
      <c r="AI298" s="37"/>
    </row>
    <row r="299" spans="27:35" x14ac:dyDescent="0.25">
      <c r="AA299" s="37"/>
      <c r="AB299" s="38"/>
      <c r="AH299" s="37"/>
      <c r="AI299" s="37"/>
    </row>
    <row r="300" spans="27:35" x14ac:dyDescent="0.25">
      <c r="AA300" s="37"/>
      <c r="AB300" s="38"/>
      <c r="AH300" s="37"/>
      <c r="AI300" s="37"/>
    </row>
    <row r="301" spans="27:35" x14ac:dyDescent="0.25">
      <c r="AA301" s="37"/>
      <c r="AB301" s="38"/>
      <c r="AH301" s="37"/>
      <c r="AI301" s="37"/>
    </row>
    <row r="302" spans="27:35" x14ac:dyDescent="0.25">
      <c r="AA302" s="37"/>
      <c r="AB302" s="38"/>
      <c r="AH302" s="37"/>
      <c r="AI302" s="37"/>
    </row>
    <row r="303" spans="27:35" x14ac:dyDescent="0.25">
      <c r="AA303" s="37"/>
      <c r="AB303" s="38"/>
      <c r="AH303" s="37"/>
      <c r="AI303" s="37"/>
    </row>
    <row r="304" spans="27:35" x14ac:dyDescent="0.25">
      <c r="AA304" s="37"/>
      <c r="AB304" s="38"/>
      <c r="AH304" s="37"/>
      <c r="AI304" s="37"/>
    </row>
    <row r="305" spans="27:35" x14ac:dyDescent="0.25">
      <c r="AA305" s="37"/>
      <c r="AB305" s="38"/>
      <c r="AH305" s="37"/>
      <c r="AI305" s="37"/>
    </row>
    <row r="306" spans="27:35" x14ac:dyDescent="0.25">
      <c r="AA306" s="37"/>
      <c r="AB306" s="38"/>
      <c r="AH306" s="37"/>
      <c r="AI306" s="37"/>
    </row>
    <row r="307" spans="27:35" x14ac:dyDescent="0.25">
      <c r="AA307" s="37"/>
      <c r="AB307" s="38"/>
      <c r="AH307" s="37"/>
      <c r="AI307" s="37"/>
    </row>
    <row r="308" spans="27:35" x14ac:dyDescent="0.25">
      <c r="AA308" s="37"/>
      <c r="AB308" s="38"/>
      <c r="AH308" s="37"/>
      <c r="AI308" s="37"/>
    </row>
    <row r="309" spans="27:35" x14ac:dyDescent="0.25">
      <c r="AA309" s="37"/>
      <c r="AB309" s="38"/>
      <c r="AH309" s="37"/>
      <c r="AI309" s="37"/>
    </row>
    <row r="310" spans="27:35" x14ac:dyDescent="0.25">
      <c r="AA310" s="37"/>
      <c r="AB310" s="38"/>
      <c r="AH310" s="37"/>
      <c r="AI310" s="37"/>
    </row>
    <row r="311" spans="27:35" x14ac:dyDescent="0.25">
      <c r="AA311" s="37"/>
      <c r="AB311" s="38"/>
      <c r="AH311" s="37"/>
      <c r="AI311" s="37"/>
    </row>
    <row r="312" spans="27:35" x14ac:dyDescent="0.25">
      <c r="AA312" s="37"/>
      <c r="AB312" s="38"/>
      <c r="AH312" s="37"/>
      <c r="AI312" s="37"/>
    </row>
    <row r="313" spans="27:35" x14ac:dyDescent="0.25">
      <c r="AA313" s="37"/>
      <c r="AB313" s="38"/>
      <c r="AH313" s="37"/>
      <c r="AI313" s="37"/>
    </row>
    <row r="314" spans="27:35" x14ac:dyDescent="0.25">
      <c r="AA314" s="37"/>
      <c r="AB314" s="38"/>
      <c r="AH314" s="37"/>
      <c r="AI314" s="37"/>
    </row>
    <row r="315" spans="27:35" x14ac:dyDescent="0.25">
      <c r="AA315" s="37"/>
      <c r="AB315" s="38"/>
      <c r="AH315" s="37"/>
      <c r="AI315" s="37"/>
    </row>
    <row r="316" spans="27:35" x14ac:dyDescent="0.25">
      <c r="AA316" s="37"/>
      <c r="AB316" s="38"/>
      <c r="AH316" s="37"/>
      <c r="AI316" s="37"/>
    </row>
    <row r="317" spans="27:35" x14ac:dyDescent="0.25">
      <c r="AA317" s="37"/>
      <c r="AB317" s="38"/>
      <c r="AH317" s="37"/>
      <c r="AI317" s="37"/>
    </row>
  </sheetData>
  <mergeCells count="37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14:D28"/>
    <mergeCell ref="E28:L28"/>
    <mergeCell ref="M28:T28"/>
    <mergeCell ref="U28:AB28"/>
    <mergeCell ref="M21:T21"/>
    <mergeCell ref="U21:AB21"/>
    <mergeCell ref="E19:L19"/>
    <mergeCell ref="M19:T19"/>
    <mergeCell ref="U19:AB19"/>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X41:AE41"/>
    <mergeCell ref="AF41:AI41"/>
    <mergeCell ref="X43:AE43"/>
    <mergeCell ref="AF43:AI43"/>
    <mergeCell ref="X50:AE50"/>
    <mergeCell ref="AF50:AI50"/>
    <mergeCell ref="X44:AE44"/>
    <mergeCell ref="AF44:AI44"/>
    <mergeCell ref="X45:AE45"/>
    <mergeCell ref="AF45:AI45"/>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104:E104"/>
    <mergeCell ref="F104:I104"/>
    <mergeCell ref="J104:M104"/>
    <mergeCell ref="N104:W104"/>
    <mergeCell ref="X107:AE107"/>
    <mergeCell ref="AF107:AI107"/>
    <mergeCell ref="X104:AE104"/>
    <mergeCell ref="AF104:AI104"/>
    <mergeCell ref="X105:AE105"/>
    <mergeCell ref="AF105:AI105"/>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s>
  <phoneticPr fontId="0" type="noConversion"/>
  <dataValidations count="3">
    <dataValidation type="list" allowBlank="1" showInputMessage="1" showErrorMessage="1" sqref="A3">
      <formula1>$A$126:$A$127</formula1>
    </dataValidation>
    <dataValidation type="list" allowBlank="1" showInputMessage="1" showErrorMessage="1" sqref="E8">
      <formula1>$B$156:$B$218</formula1>
    </dataValidation>
    <dataValidation type="list" allowBlank="1" showInputMessage="1" showErrorMessage="1" sqref="E7">
      <formula1>$B$131:$B$153</formula1>
    </dataValidation>
  </dataValidations>
  <hyperlinks>
    <hyperlink ref="S147" location="'Z1'!A1" display="D1"/>
    <hyperlink ref="S148" location="'Z2'!A1" display="D2"/>
    <hyperlink ref="S238" location="'Z3'!A1" display="O2"/>
    <hyperlink ref="S239" location="'Z4'!A1" display="O3"/>
    <hyperlink ref="S240" location="'Z5'!A1" display="O4"/>
    <hyperlink ref="S242" location="'Z6'!A1" display="P1"/>
    <hyperlink ref="S243" location="'Z7'!A1" display="P2"/>
    <hyperlink ref="S244" location="'AP1'!A1" display="P3"/>
    <hyperlink ref="S245" location="'AP2'!A1" display="P4"/>
    <hyperlink ref="S246" location="'AP3'!A1" display="P5"/>
    <hyperlink ref="S248" location="'AQ1'!A1" display="Q1"/>
    <hyperlink ref="S249" location="'AQ2'!A1" display="Q2"/>
    <hyperlink ref="S250" location="'AQ3'!A1" display="Q3"/>
    <hyperlink ref="S251" location="'AQ4'!A1" display="Q4"/>
    <hyperlink ref="S252" location="'AR1'!A1" display="Q5"/>
    <hyperlink ref="S253" location="'AR2'!A1" display="Q6"/>
    <hyperlink ref="S255" location="'AR3'!A1" display="R1"/>
    <hyperlink ref="S256" location="'AS1'!A1" display="R2"/>
    <hyperlink ref="S257" location="'AS2'!A1" display="R3"/>
    <hyperlink ref="S258" location="'AS3'!A1" display="R4"/>
    <hyperlink ref="S259" location="'AN2'!A1" display="R5"/>
    <hyperlink ref="S260" location="'AN1'!A1" display="R6"/>
    <hyperlink ref="S265" location="AM.5!A1" display="S1"/>
    <hyperlink ref="S266" location="AM.4!A1" display="S2"/>
    <hyperlink ref="S267" location="AM.3!A1" display="S3"/>
    <hyperlink ref="S268" location="AM.2!A1" display="S4"/>
    <hyperlink ref="S269" location="'AM1'!A1" display="S5"/>
    <hyperlink ref="S270" location="'AL5'!A1" display="S6"/>
    <hyperlink ref="S272" location="'AL4'!A1" display="T1"/>
    <hyperlink ref="S273" location="'AL3'!A1" display="T2"/>
    <hyperlink ref="S274" location="'AL2'!A1" display="T3"/>
    <hyperlink ref="S275" location="'AL1'!A1" display="T4"/>
    <hyperlink ref="S277" location="'AH6'!A1" display="U1"/>
    <hyperlink ref="S278" location="'AH5'!A1" display="U2"/>
    <hyperlink ref="S279" location="'AH4'!A1" display="U3"/>
    <hyperlink ref="S280" location="'AH3'!A1" display="U4"/>
    <hyperlink ref="S281" location="'AH2'!A1" display="U5"/>
    <hyperlink ref="S282" location="'AH1'!A1" display="U6"/>
    <hyperlink ref="S283" location="'AG8'!A1" display="U7"/>
    <hyperlink ref="S284" location="'AG7'!A1" display="U8"/>
    <hyperlink ref="S286" location="'AG6'!A1" display="V1"/>
    <hyperlink ref="S287" location="'AG5'!A1" display="V2"/>
    <hyperlink ref="S288" location="'AG4'!A1" display="V3"/>
    <hyperlink ref="S289" location="'AG3'!A1" display="V4"/>
    <hyperlink ref="S290" location="'AG2'!A1" display="V5"/>
    <hyperlink ref="S291" location="'AG1'!A1" display="V6"/>
    <hyperlink ref="S292" location="'AF6'!A1" display="V7"/>
    <hyperlink ref="S293" location="'AF5'!A1" display="V8"/>
    <hyperlink ref="S295" location="'AF4'!A1" display="W1"/>
    <hyperlink ref="S296" location="'AF3'!A1" display="W2"/>
    <hyperlink ref="S297" location="'AF2'!A1" display="W3"/>
    <hyperlink ref="S298" location="'AF1'!A1" display="W4"/>
    <hyperlink ref="S299" location="'AE5'!A1" display="W5"/>
    <hyperlink ref="S300" location="'AE4'!A1" display="W6"/>
    <hyperlink ref="S301" location="'AE3'!A1" display="W7"/>
    <hyperlink ref="S303" location="'AE2'!A1" display="X1"/>
    <hyperlink ref="S304" location="'AE1'!A1" display="X2"/>
    <hyperlink ref="S305" location="'AD5'!A1" display="X3"/>
    <hyperlink ref="S306" location="'AD4'!A1" display="X4"/>
    <hyperlink ref="S307" location="'AD3'!A1" display="X5"/>
    <hyperlink ref="S308" location="'AD2'!A1" display="X6"/>
    <hyperlink ref="S310" location="'AD1'!A1" display="'Y1'!A1"/>
    <hyperlink ref="S311" location="'AC4'!A1" display="Y2"/>
    <hyperlink ref="S312" location="'AC3'!A1" display="Y3"/>
    <hyperlink ref="S313" location="'AC2'!A1" display="Y4"/>
    <hyperlink ref="S314" location="'AC1'!A1" display="Y5"/>
    <hyperlink ref="S315" location="'AB5'!A1" display="Y6"/>
    <hyperlink ref="S316" location="'AB4'!A1" display="Y7"/>
    <hyperlink ref="S261" location="'AB3'!A1" display="R7"/>
    <hyperlink ref="S262" location="'AB2'!A1" display="R8"/>
    <hyperlink ref="S263" location="'AB1'!A1" display="R9"/>
    <hyperlink ref="S241" location="'AA8'!A1" display="'Elenco obiettivi '!A207"/>
    <hyperlink ref="S247" location="'AA7'!A1" display="informazioni!A218"/>
    <hyperlink ref="S254" location="'AA6'!A1" display="informazioni!A229"/>
    <hyperlink ref="S264" location="'AA5'!A1" display="informazioni!A240"/>
    <hyperlink ref="S271" location="'AA4'!A1" display="informazioni!A251"/>
    <hyperlink ref="S276" location="'AA3'!A1" display="informazioni!A262"/>
    <hyperlink ref="S285" location="'AA2'!A1" display="informazioni!A273"/>
    <hyperlink ref="S294" location="'AA1'!A1" display="informazioni!A284"/>
    <hyperlink ref="S302" location="'AO1'!A1" display="informazioni!A295"/>
    <hyperlink ref="S309" location="'AV3'!A1" display="0.1"/>
    <hyperlink ref="S317" location="'AV2'!A1" display="informazioni!A317"/>
    <hyperlink ref="S123" location="'AV1'!A1" display="B14"/>
    <hyperlink ref="S122" location="'AU3'!A1" display="B13"/>
    <hyperlink ref="S117" location="'AU2'!A1" display="B21"/>
    <hyperlink ref="S119" location="'AU1'!A1" display="B23"/>
    <hyperlink ref="S121" location="'AT3'!A1" display="B25"/>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BH317"/>
  <sheetViews>
    <sheetView view="pageBreakPreview" topLeftCell="A15" zoomScale="80" zoomScaleNormal="80" zoomScaleSheetLayoutView="80" workbookViewId="0">
      <selection activeCell="A38" sqref="A38:E38"/>
    </sheetView>
  </sheetViews>
  <sheetFormatPr defaultColWidth="5.28515625" defaultRowHeight="15" x14ac:dyDescent="0.25"/>
  <cols>
    <col min="1" max="26" width="5.28515625" style="37" customWidth="1"/>
    <col min="27" max="27" width="5.28515625" style="38" customWidth="1"/>
    <col min="28" max="33" width="5.28515625" style="37" customWidth="1"/>
    <col min="34" max="35" width="5.28515625" style="2" customWidth="1"/>
    <col min="36" max="16384" width="5.28515625" style="2"/>
  </cols>
  <sheetData>
    <row r="1" spans="1:60" ht="3" customHeight="1" thickBot="1" x14ac:dyDescent="0.3">
      <c r="A1" s="548"/>
      <c r="B1" s="549"/>
      <c r="C1" s="549"/>
      <c r="D1" s="549"/>
      <c r="E1" s="549"/>
      <c r="F1" s="549"/>
      <c r="G1" s="549"/>
      <c r="H1" s="549"/>
      <c r="I1" s="549"/>
      <c r="J1" s="549"/>
      <c r="K1" s="549"/>
      <c r="L1" s="549"/>
      <c r="M1" s="549"/>
      <c r="N1" s="549"/>
      <c r="O1" s="549"/>
      <c r="P1" s="549"/>
      <c r="Q1" s="549"/>
      <c r="R1" s="549"/>
      <c r="S1" s="549"/>
      <c r="T1" s="549"/>
      <c r="U1" s="549"/>
      <c r="V1" s="549"/>
      <c r="W1" s="549"/>
      <c r="X1" s="549"/>
      <c r="Y1" s="549"/>
      <c r="Z1" s="549"/>
      <c r="AA1" s="549"/>
      <c r="AB1" s="549"/>
      <c r="AC1" s="549"/>
      <c r="AD1" s="549"/>
      <c r="AE1" s="549"/>
      <c r="AF1" s="549"/>
      <c r="AG1" s="550"/>
      <c r="AH1" s="1"/>
      <c r="AI1" s="1"/>
      <c r="AJ1" s="1"/>
      <c r="AK1" s="1"/>
    </row>
    <row r="2" spans="1:60" ht="30" customHeight="1" thickTop="1" thickBot="1" x14ac:dyDescent="0.3">
      <c r="A2" s="511" t="s">
        <v>223</v>
      </c>
      <c r="B2" s="511"/>
      <c r="C2" s="511"/>
      <c r="D2" s="511"/>
      <c r="E2" s="511"/>
      <c r="F2" s="511"/>
      <c r="G2" s="511"/>
      <c r="H2" s="511"/>
      <c r="I2" s="511"/>
      <c r="J2" s="511"/>
      <c r="K2" s="511"/>
      <c r="L2" s="511"/>
      <c r="M2" s="511"/>
      <c r="N2" s="511"/>
      <c r="O2" s="511"/>
      <c r="P2" s="511"/>
      <c r="Q2" s="511"/>
      <c r="R2" s="511"/>
      <c r="S2" s="511"/>
      <c r="T2" s="511"/>
      <c r="U2" s="511"/>
      <c r="V2" s="511"/>
      <c r="W2" s="511"/>
      <c r="X2" s="511"/>
      <c r="Y2" s="511"/>
      <c r="Z2" s="511"/>
      <c r="AA2" s="511"/>
      <c r="AB2" s="511"/>
      <c r="AC2" s="511"/>
      <c r="AD2" s="511"/>
      <c r="AE2" s="511"/>
      <c r="AF2" s="511"/>
      <c r="AG2" s="511"/>
      <c r="AH2" s="511"/>
      <c r="AI2" s="511"/>
      <c r="AJ2" s="1"/>
      <c r="AK2" s="1"/>
    </row>
    <row r="3" spans="1:60" s="5" customFormat="1" ht="35.25" customHeight="1" thickTop="1" thickBot="1" x14ac:dyDescent="0.3">
      <c r="A3" s="516" t="s">
        <v>3</v>
      </c>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8"/>
      <c r="AH3" s="3" t="s">
        <v>4</v>
      </c>
      <c r="AI3" s="3" t="e">
        <f>'Elenco P.O.'!#REF!</f>
        <v>#REF!</v>
      </c>
      <c r="AJ3" s="4"/>
      <c r="AK3" s="4"/>
    </row>
    <row r="4" spans="1:60" s="5" customFormat="1" ht="33" customHeight="1" thickTop="1" thickBot="1" x14ac:dyDescent="0.3">
      <c r="A4" s="551" t="s">
        <v>5</v>
      </c>
      <c r="B4" s="551"/>
      <c r="C4" s="551"/>
      <c r="D4" s="551"/>
      <c r="E4" s="551"/>
      <c r="F4" s="551"/>
      <c r="G4" s="551"/>
      <c r="H4" s="551"/>
      <c r="I4" s="551"/>
      <c r="J4" s="551"/>
      <c r="K4" s="551"/>
      <c r="L4" s="551"/>
      <c r="M4" s="551"/>
      <c r="N4" s="551"/>
      <c r="O4" s="551"/>
      <c r="P4" s="551"/>
      <c r="Q4" s="551"/>
      <c r="R4" s="551"/>
      <c r="S4" s="551">
        <f>'Elenco P.O.'!C1</f>
        <v>0</v>
      </c>
      <c r="T4" s="551"/>
      <c r="U4" s="551"/>
      <c r="V4" s="551"/>
      <c r="W4" s="551"/>
      <c r="X4" s="551"/>
      <c r="Y4" s="551"/>
      <c r="Z4" s="551"/>
      <c r="AA4" s="551"/>
      <c r="AB4" s="551"/>
      <c r="AC4" s="551"/>
      <c r="AD4" s="551"/>
      <c r="AE4" s="551"/>
      <c r="AF4" s="551"/>
      <c r="AG4" s="551"/>
      <c r="AH4" s="551"/>
      <c r="AI4" s="551"/>
      <c r="AJ4" s="4"/>
      <c r="AK4" s="4"/>
    </row>
    <row r="5" spans="1:60" s="7" customFormat="1" ht="35.25" customHeight="1" thickTop="1" thickBot="1" x14ac:dyDescent="0.3">
      <c r="A5" s="511" t="s">
        <v>6</v>
      </c>
      <c r="B5" s="511"/>
      <c r="C5" s="511"/>
      <c r="D5" s="511"/>
      <c r="E5" s="554" t="s">
        <v>7</v>
      </c>
      <c r="F5" s="554"/>
      <c r="G5" s="554"/>
      <c r="H5" s="554"/>
      <c r="I5" s="554"/>
      <c r="J5" s="554"/>
      <c r="K5" s="511" t="s">
        <v>8</v>
      </c>
      <c r="L5" s="511"/>
      <c r="M5" s="511"/>
      <c r="N5" s="511"/>
      <c r="O5" s="511"/>
      <c r="P5" s="554"/>
      <c r="Q5" s="554"/>
      <c r="R5" s="554"/>
      <c r="S5" s="554"/>
      <c r="T5" s="554"/>
      <c r="U5" s="554"/>
      <c r="V5" s="554"/>
      <c r="W5" s="554"/>
      <c r="X5" s="511" t="s">
        <v>9</v>
      </c>
      <c r="Y5" s="511"/>
      <c r="Z5" s="511"/>
      <c r="AA5" s="511"/>
      <c r="AB5" s="511"/>
      <c r="AC5" s="554" t="s">
        <v>10</v>
      </c>
      <c r="AD5" s="554"/>
      <c r="AE5" s="554"/>
      <c r="AF5" s="554"/>
      <c r="AG5" s="554"/>
      <c r="AH5" s="554"/>
      <c r="AI5" s="554"/>
      <c r="AJ5" s="6"/>
      <c r="AK5" s="6"/>
      <c r="BA5" s="552" t="s">
        <v>11</v>
      </c>
      <c r="BB5" s="552"/>
      <c r="BC5" s="552"/>
      <c r="BD5" s="552"/>
      <c r="BE5" s="552"/>
      <c r="BF5" s="552"/>
      <c r="BG5" s="552"/>
      <c r="BH5" s="552"/>
    </row>
    <row r="6" spans="1:60" s="5" customFormat="1" ht="33" customHeight="1" thickTop="1" thickBot="1" x14ac:dyDescent="0.3">
      <c r="A6" s="511" t="s">
        <v>12</v>
      </c>
      <c r="B6" s="511"/>
      <c r="C6" s="511"/>
      <c r="D6" s="511"/>
      <c r="E6" s="556"/>
      <c r="F6" s="556"/>
      <c r="G6" s="556"/>
      <c r="H6" s="556"/>
      <c r="I6" s="556"/>
      <c r="J6" s="556"/>
      <c r="K6" s="556"/>
      <c r="L6" s="556"/>
      <c r="M6" s="556"/>
      <c r="N6" s="556"/>
      <c r="O6" s="556"/>
      <c r="P6" s="556"/>
      <c r="Q6" s="556"/>
      <c r="R6" s="556"/>
      <c r="S6" s="556"/>
      <c r="T6" s="556"/>
      <c r="U6" s="556"/>
      <c r="V6" s="556"/>
      <c r="W6" s="556"/>
      <c r="X6" s="556"/>
      <c r="Y6" s="556"/>
      <c r="Z6" s="556"/>
      <c r="AA6" s="556"/>
      <c r="AB6" s="556"/>
      <c r="AC6" s="556"/>
      <c r="AD6" s="556"/>
      <c r="AE6" s="556"/>
      <c r="AF6" s="556"/>
      <c r="AG6" s="556"/>
      <c r="AH6" s="556"/>
      <c r="AI6" s="556"/>
      <c r="AJ6" s="4"/>
      <c r="AK6" s="4"/>
    </row>
    <row r="7" spans="1:60" s="5" customFormat="1" ht="33.75" customHeight="1" thickTop="1" thickBot="1" x14ac:dyDescent="0.3">
      <c r="A7" s="511" t="s">
        <v>13</v>
      </c>
      <c r="B7" s="511"/>
      <c r="C7" s="511"/>
      <c r="D7" s="511"/>
      <c r="E7" s="555"/>
      <c r="F7" s="555"/>
      <c r="G7" s="555"/>
      <c r="H7" s="555"/>
      <c r="I7" s="555"/>
      <c r="J7" s="555"/>
      <c r="K7" s="555"/>
      <c r="L7" s="555"/>
      <c r="M7" s="555"/>
      <c r="N7" s="555"/>
      <c r="O7" s="555"/>
      <c r="P7" s="555"/>
      <c r="Q7" s="555"/>
      <c r="R7" s="555"/>
      <c r="S7" s="555"/>
      <c r="T7" s="555"/>
      <c r="U7" s="555"/>
      <c r="V7" s="555"/>
      <c r="W7" s="555"/>
      <c r="X7" s="555"/>
      <c r="Y7" s="555"/>
      <c r="Z7" s="555"/>
      <c r="AA7" s="555"/>
      <c r="AB7" s="555"/>
      <c r="AC7" s="555"/>
      <c r="AD7" s="555"/>
      <c r="AE7" s="555"/>
      <c r="AF7" s="555"/>
      <c r="AG7" s="555"/>
      <c r="AH7" s="555"/>
      <c r="AI7" s="555"/>
      <c r="AJ7" s="4"/>
      <c r="AK7" s="4"/>
    </row>
    <row r="8" spans="1:60" s="5" customFormat="1" ht="33.75" customHeight="1" thickTop="1" thickBot="1" x14ac:dyDescent="0.3">
      <c r="A8" s="511" t="s">
        <v>14</v>
      </c>
      <c r="B8" s="511"/>
      <c r="C8" s="511"/>
      <c r="D8" s="511"/>
      <c r="E8" s="555"/>
      <c r="F8" s="555"/>
      <c r="G8" s="555"/>
      <c r="H8" s="555"/>
      <c r="I8" s="555"/>
      <c r="J8" s="555"/>
      <c r="K8" s="555"/>
      <c r="L8" s="555"/>
      <c r="M8" s="555"/>
      <c r="N8" s="555"/>
      <c r="O8" s="555"/>
      <c r="P8" s="555"/>
      <c r="Q8" s="555"/>
      <c r="R8" s="555"/>
      <c r="S8" s="555"/>
      <c r="T8" s="555"/>
      <c r="U8" s="555"/>
      <c r="V8" s="555"/>
      <c r="W8" s="555"/>
      <c r="X8" s="555"/>
      <c r="Y8" s="555"/>
      <c r="Z8" s="555"/>
      <c r="AA8" s="555"/>
      <c r="AB8" s="555"/>
      <c r="AC8" s="555"/>
      <c r="AD8" s="555"/>
      <c r="AE8" s="555"/>
      <c r="AF8" s="555"/>
      <c r="AG8" s="555"/>
      <c r="AH8" s="555"/>
      <c r="AI8" s="555"/>
      <c r="AJ8" s="4"/>
      <c r="AK8" s="4"/>
    </row>
    <row r="9" spans="1:60" s="5" customFormat="1" ht="15" customHeight="1" thickTop="1" x14ac:dyDescent="0.25">
      <c r="A9" s="537" t="s">
        <v>15</v>
      </c>
      <c r="B9" s="538"/>
      <c r="C9" s="538"/>
      <c r="D9" s="538"/>
      <c r="E9" s="538"/>
      <c r="F9" s="538"/>
      <c r="G9" s="538"/>
      <c r="H9" s="538"/>
      <c r="I9" s="538"/>
      <c r="J9" s="538"/>
      <c r="K9" s="538"/>
      <c r="L9" s="538"/>
      <c r="M9" s="538"/>
      <c r="N9" s="538"/>
      <c r="O9" s="538"/>
      <c r="P9" s="538"/>
      <c r="Q9" s="538"/>
      <c r="R9" s="538"/>
      <c r="S9" s="538"/>
      <c r="T9" s="538"/>
      <c r="U9" s="538"/>
      <c r="V9" s="538"/>
      <c r="W9" s="538"/>
      <c r="X9" s="538"/>
      <c r="Y9" s="538"/>
      <c r="Z9" s="538"/>
      <c r="AA9" s="538"/>
      <c r="AB9" s="538"/>
      <c r="AC9" s="538"/>
      <c r="AD9" s="538"/>
      <c r="AE9" s="538"/>
      <c r="AF9" s="538"/>
      <c r="AG9" s="538"/>
      <c r="AH9" s="538"/>
      <c r="AI9" s="553"/>
      <c r="AJ9" s="4"/>
      <c r="AK9" s="4"/>
    </row>
    <row r="10" spans="1:60" s="5" customFormat="1" ht="17.25" customHeight="1" thickBot="1" x14ac:dyDescent="0.3">
      <c r="A10" s="542"/>
      <c r="B10" s="543"/>
      <c r="C10" s="543"/>
      <c r="D10" s="543"/>
      <c r="E10" s="543"/>
      <c r="F10" s="543"/>
      <c r="G10" s="543"/>
      <c r="H10" s="543"/>
      <c r="I10" s="543"/>
      <c r="J10" s="543"/>
      <c r="K10" s="543"/>
      <c r="L10" s="543"/>
      <c r="M10" s="543"/>
      <c r="N10" s="543"/>
      <c r="O10" s="543"/>
      <c r="P10" s="543"/>
      <c r="Q10" s="543"/>
      <c r="R10" s="543"/>
      <c r="S10" s="543"/>
      <c r="T10" s="543"/>
      <c r="U10" s="543"/>
      <c r="V10" s="543"/>
      <c r="W10" s="543"/>
      <c r="X10" s="543"/>
      <c r="Y10" s="543"/>
      <c r="Z10" s="543"/>
      <c r="AA10" s="543"/>
      <c r="AB10" s="543"/>
      <c r="AC10" s="543"/>
      <c r="AD10" s="543"/>
      <c r="AE10" s="543"/>
      <c r="AF10" s="543"/>
      <c r="AG10" s="543"/>
      <c r="AH10" s="543"/>
      <c r="AI10" s="544"/>
      <c r="AJ10" s="4"/>
      <c r="AK10" s="4"/>
    </row>
    <row r="11" spans="1:60" s="5" customFormat="1" ht="45" customHeight="1" thickTop="1" thickBot="1" x14ac:dyDescent="0.3">
      <c r="A11" s="522"/>
      <c r="B11" s="523"/>
      <c r="C11" s="523"/>
      <c r="D11" s="523"/>
      <c r="E11" s="523"/>
      <c r="F11" s="523"/>
      <c r="G11" s="523"/>
      <c r="H11" s="523"/>
      <c r="I11" s="523"/>
      <c r="J11" s="523"/>
      <c r="K11" s="523"/>
      <c r="L11" s="523"/>
      <c r="M11" s="523"/>
      <c r="N11" s="523"/>
      <c r="O11" s="523"/>
      <c r="P11" s="523"/>
      <c r="Q11" s="523"/>
      <c r="R11" s="523"/>
      <c r="S11" s="523"/>
      <c r="T11" s="523"/>
      <c r="U11" s="523"/>
      <c r="V11" s="523"/>
      <c r="W11" s="523"/>
      <c r="X11" s="523"/>
      <c r="Y11" s="523"/>
      <c r="Z11" s="523"/>
      <c r="AA11" s="523"/>
      <c r="AB11" s="523"/>
      <c r="AC11" s="523"/>
      <c r="AD11" s="523"/>
      <c r="AE11" s="523"/>
      <c r="AF11" s="523"/>
      <c r="AG11" s="523"/>
      <c r="AH11" s="523"/>
      <c r="AI11" s="524"/>
      <c r="AJ11" s="4"/>
      <c r="AK11" s="4"/>
    </row>
    <row r="12" spans="1:60" s="5" customFormat="1" ht="21" customHeight="1" thickTop="1" thickBot="1" x14ac:dyDescent="0.3">
      <c r="A12" s="516" t="s">
        <v>16</v>
      </c>
      <c r="B12" s="517"/>
      <c r="C12" s="517"/>
      <c r="D12" s="517"/>
      <c r="E12" s="517"/>
      <c r="F12" s="517"/>
      <c r="G12" s="517"/>
      <c r="H12" s="517"/>
      <c r="I12" s="517"/>
      <c r="J12" s="517"/>
      <c r="K12" s="517"/>
      <c r="L12" s="517"/>
      <c r="M12" s="517"/>
      <c r="N12" s="517"/>
      <c r="O12" s="517"/>
      <c r="P12" s="517"/>
      <c r="Q12" s="517"/>
      <c r="R12" s="517"/>
      <c r="S12" s="517"/>
      <c r="T12" s="517"/>
      <c r="U12" s="517"/>
      <c r="V12" s="517"/>
      <c r="W12" s="517"/>
      <c r="X12" s="517"/>
      <c r="Y12" s="517"/>
      <c r="Z12" s="517"/>
      <c r="AA12" s="517"/>
      <c r="AB12" s="517"/>
      <c r="AC12" s="517"/>
      <c r="AD12" s="517"/>
      <c r="AE12" s="517"/>
      <c r="AF12" s="517"/>
      <c r="AG12" s="517"/>
      <c r="AH12" s="517"/>
      <c r="AI12" s="518"/>
      <c r="AJ12" s="8"/>
      <c r="AK12" s="8"/>
    </row>
    <row r="13" spans="1:60" s="5" customFormat="1" ht="43.5" customHeight="1" thickTop="1" thickBot="1" x14ac:dyDescent="0.3">
      <c r="A13" s="516" t="s">
        <v>17</v>
      </c>
      <c r="B13" s="517"/>
      <c r="C13" s="517"/>
      <c r="D13" s="518"/>
      <c r="E13" s="537" t="e">
        <f>'Elenco P.O.'!#REF!</f>
        <v>#REF!</v>
      </c>
      <c r="F13" s="538"/>
      <c r="G13" s="538"/>
      <c r="H13" s="538"/>
      <c r="I13" s="538"/>
      <c r="J13" s="538"/>
      <c r="K13" s="538"/>
      <c r="L13" s="538"/>
      <c r="M13" s="538"/>
      <c r="N13" s="538"/>
      <c r="O13" s="538"/>
      <c r="P13" s="538"/>
      <c r="Q13" s="538"/>
      <c r="R13" s="538"/>
      <c r="S13" s="538"/>
      <c r="T13" s="538"/>
      <c r="U13" s="538"/>
      <c r="V13" s="538"/>
      <c r="W13" s="538"/>
      <c r="X13" s="538"/>
      <c r="Y13" s="538"/>
      <c r="Z13" s="538"/>
      <c r="AA13" s="538"/>
      <c r="AB13" s="538"/>
      <c r="AC13" s="538"/>
      <c r="AD13" s="538"/>
      <c r="AE13" s="538"/>
      <c r="AF13" s="538"/>
      <c r="AG13" s="538"/>
      <c r="AH13" s="538"/>
      <c r="AI13" s="553"/>
      <c r="AJ13" s="4"/>
      <c r="AK13" s="4"/>
    </row>
    <row r="14" spans="1:60" s="5" customFormat="1" ht="16.5" thickTop="1" x14ac:dyDescent="0.25">
      <c r="A14" s="537" t="s">
        <v>18</v>
      </c>
      <c r="B14" s="538"/>
      <c r="C14" s="538"/>
      <c r="D14" s="538"/>
      <c r="E14" s="545" t="s">
        <v>219</v>
      </c>
      <c r="F14" s="547"/>
      <c r="G14" s="547"/>
      <c r="H14" s="547"/>
      <c r="I14" s="547"/>
      <c r="J14" s="547"/>
      <c r="K14" s="547"/>
      <c r="L14" s="547"/>
      <c r="M14" s="545" t="s">
        <v>220</v>
      </c>
      <c r="N14" s="547"/>
      <c r="O14" s="547"/>
      <c r="P14" s="547"/>
      <c r="Q14" s="547"/>
      <c r="R14" s="547"/>
      <c r="S14" s="547"/>
      <c r="T14" s="547"/>
      <c r="U14" s="545" t="s">
        <v>221</v>
      </c>
      <c r="V14" s="547"/>
      <c r="W14" s="547"/>
      <c r="X14" s="547"/>
      <c r="Y14" s="547"/>
      <c r="Z14" s="547"/>
      <c r="AA14" s="547"/>
      <c r="AB14" s="547"/>
      <c r="AC14" s="545" t="s">
        <v>222</v>
      </c>
      <c r="AD14" s="547"/>
      <c r="AE14" s="546"/>
      <c r="AF14" s="545">
        <v>2018</v>
      </c>
      <c r="AG14" s="546"/>
      <c r="AH14" s="545">
        <v>2017</v>
      </c>
      <c r="AI14" s="546"/>
      <c r="AJ14" s="4"/>
      <c r="AK14" s="4"/>
      <c r="AV14" s="4"/>
      <c r="AW14" s="4"/>
      <c r="AX14" s="4"/>
    </row>
    <row r="15" spans="1:60" s="5" customFormat="1" ht="15.75" x14ac:dyDescent="0.25">
      <c r="A15" s="539"/>
      <c r="B15" s="540"/>
      <c r="C15" s="540"/>
      <c r="D15" s="541"/>
      <c r="E15" s="525"/>
      <c r="F15" s="536"/>
      <c r="G15" s="536"/>
      <c r="H15" s="536"/>
      <c r="I15" s="536"/>
      <c r="J15" s="536"/>
      <c r="K15" s="536"/>
      <c r="L15" s="536"/>
      <c r="M15" s="525"/>
      <c r="N15" s="536"/>
      <c r="O15" s="536"/>
      <c r="P15" s="536"/>
      <c r="Q15" s="536"/>
      <c r="R15" s="536"/>
      <c r="S15" s="536"/>
      <c r="T15" s="536"/>
      <c r="U15" s="525"/>
      <c r="V15" s="536"/>
      <c r="W15" s="536"/>
      <c r="X15" s="536"/>
      <c r="Y15" s="536"/>
      <c r="Z15" s="536"/>
      <c r="AA15" s="536"/>
      <c r="AB15" s="536"/>
      <c r="AC15" s="525"/>
      <c r="AD15" s="536"/>
      <c r="AE15" s="526"/>
      <c r="AF15" s="525"/>
      <c r="AG15" s="526"/>
      <c r="AH15" s="525"/>
      <c r="AI15" s="526"/>
      <c r="AJ15" s="4"/>
      <c r="AK15" s="4"/>
      <c r="AV15" s="4"/>
      <c r="AW15" s="4"/>
      <c r="AX15" s="4"/>
    </row>
    <row r="16" spans="1:60" s="5" customFormat="1" ht="15.75" x14ac:dyDescent="0.25">
      <c r="A16" s="539"/>
      <c r="B16" s="540"/>
      <c r="C16" s="540"/>
      <c r="D16" s="541"/>
      <c r="E16" s="525"/>
      <c r="F16" s="536"/>
      <c r="G16" s="536"/>
      <c r="H16" s="536"/>
      <c r="I16" s="536"/>
      <c r="J16" s="536"/>
      <c r="K16" s="536"/>
      <c r="L16" s="536"/>
      <c r="M16" s="525"/>
      <c r="N16" s="536"/>
      <c r="O16" s="536"/>
      <c r="P16" s="536"/>
      <c r="Q16" s="536"/>
      <c r="R16" s="536"/>
      <c r="S16" s="536"/>
      <c r="T16" s="536"/>
      <c r="U16" s="525"/>
      <c r="V16" s="536"/>
      <c r="W16" s="536"/>
      <c r="X16" s="536"/>
      <c r="Y16" s="536"/>
      <c r="Z16" s="536"/>
      <c r="AA16" s="536"/>
      <c r="AB16" s="536"/>
      <c r="AC16" s="525"/>
      <c r="AD16" s="536"/>
      <c r="AE16" s="526"/>
      <c r="AF16" s="525"/>
      <c r="AG16" s="526"/>
      <c r="AH16" s="525"/>
      <c r="AI16" s="526"/>
      <c r="AJ16" s="4"/>
      <c r="AK16" s="4"/>
      <c r="AV16" s="4"/>
      <c r="AW16" s="4"/>
      <c r="AX16" s="4"/>
    </row>
    <row r="17" spans="1:50" s="5" customFormat="1" ht="15.75" x14ac:dyDescent="0.25">
      <c r="A17" s="539"/>
      <c r="B17" s="540"/>
      <c r="C17" s="540"/>
      <c r="D17" s="541"/>
      <c r="E17" s="525"/>
      <c r="F17" s="536"/>
      <c r="G17" s="536"/>
      <c r="H17" s="536"/>
      <c r="I17" s="536"/>
      <c r="J17" s="536"/>
      <c r="K17" s="536"/>
      <c r="L17" s="536"/>
      <c r="M17" s="525"/>
      <c r="N17" s="536"/>
      <c r="O17" s="536"/>
      <c r="P17" s="536"/>
      <c r="Q17" s="536"/>
      <c r="R17" s="536"/>
      <c r="S17" s="536"/>
      <c r="T17" s="536"/>
      <c r="U17" s="525"/>
      <c r="V17" s="536"/>
      <c r="W17" s="536"/>
      <c r="X17" s="536"/>
      <c r="Y17" s="536"/>
      <c r="Z17" s="536"/>
      <c r="AA17" s="536"/>
      <c r="AB17" s="536"/>
      <c r="AC17" s="525"/>
      <c r="AD17" s="536"/>
      <c r="AE17" s="526"/>
      <c r="AF17" s="525"/>
      <c r="AG17" s="526"/>
      <c r="AH17" s="525"/>
      <c r="AI17" s="526"/>
      <c r="AJ17" s="4"/>
      <c r="AK17" s="4"/>
      <c r="AV17" s="4"/>
      <c r="AW17" s="4"/>
      <c r="AX17" s="4"/>
    </row>
    <row r="18" spans="1:50" s="5" customFormat="1" ht="15.75" x14ac:dyDescent="0.25">
      <c r="A18" s="539"/>
      <c r="B18" s="540"/>
      <c r="C18" s="540"/>
      <c r="D18" s="541"/>
      <c r="E18" s="525"/>
      <c r="F18" s="536"/>
      <c r="G18" s="536"/>
      <c r="H18" s="536"/>
      <c r="I18" s="536"/>
      <c r="J18" s="536"/>
      <c r="K18" s="536"/>
      <c r="L18" s="536"/>
      <c r="M18" s="525"/>
      <c r="N18" s="536"/>
      <c r="O18" s="536"/>
      <c r="P18" s="536"/>
      <c r="Q18" s="536"/>
      <c r="R18" s="536"/>
      <c r="S18" s="536"/>
      <c r="T18" s="536"/>
      <c r="U18" s="525"/>
      <c r="V18" s="536"/>
      <c r="W18" s="536"/>
      <c r="X18" s="536"/>
      <c r="Y18" s="536"/>
      <c r="Z18" s="536"/>
      <c r="AA18" s="536"/>
      <c r="AB18" s="536"/>
      <c r="AC18" s="525"/>
      <c r="AD18" s="536"/>
      <c r="AE18" s="526"/>
      <c r="AF18" s="525"/>
      <c r="AG18" s="526"/>
      <c r="AH18" s="525"/>
      <c r="AI18" s="526"/>
      <c r="AJ18" s="4"/>
      <c r="AK18" s="4"/>
      <c r="AV18" s="4"/>
      <c r="AW18" s="4"/>
      <c r="AX18" s="4"/>
    </row>
    <row r="19" spans="1:50" s="5" customFormat="1" ht="15.75" x14ac:dyDescent="0.25">
      <c r="A19" s="539"/>
      <c r="B19" s="540"/>
      <c r="C19" s="540"/>
      <c r="D19" s="541"/>
      <c r="E19" s="525"/>
      <c r="F19" s="536"/>
      <c r="G19" s="536"/>
      <c r="H19" s="536"/>
      <c r="I19" s="536"/>
      <c r="J19" s="536"/>
      <c r="K19" s="536"/>
      <c r="L19" s="536"/>
      <c r="M19" s="525"/>
      <c r="N19" s="536"/>
      <c r="O19" s="536"/>
      <c r="P19" s="536"/>
      <c r="Q19" s="536"/>
      <c r="R19" s="536"/>
      <c r="S19" s="536"/>
      <c r="T19" s="536"/>
      <c r="U19" s="525"/>
      <c r="V19" s="536"/>
      <c r="W19" s="536"/>
      <c r="X19" s="536"/>
      <c r="Y19" s="536"/>
      <c r="Z19" s="536"/>
      <c r="AA19" s="536"/>
      <c r="AB19" s="536"/>
      <c r="AC19" s="525"/>
      <c r="AD19" s="536"/>
      <c r="AE19" s="526"/>
      <c r="AF19" s="525"/>
      <c r="AG19" s="526"/>
      <c r="AH19" s="525"/>
      <c r="AI19" s="526"/>
      <c r="AJ19" s="4"/>
      <c r="AK19" s="4"/>
      <c r="AV19" s="4"/>
      <c r="AW19" s="4"/>
      <c r="AX19" s="4"/>
    </row>
    <row r="20" spans="1:50" s="5" customFormat="1" ht="15.75" x14ac:dyDescent="0.25">
      <c r="A20" s="539"/>
      <c r="B20" s="540"/>
      <c r="C20" s="540"/>
      <c r="D20" s="541"/>
      <c r="E20" s="525"/>
      <c r="F20" s="536"/>
      <c r="G20" s="536"/>
      <c r="H20" s="536"/>
      <c r="I20" s="536"/>
      <c r="J20" s="536"/>
      <c r="K20" s="536"/>
      <c r="L20" s="536"/>
      <c r="M20" s="525"/>
      <c r="N20" s="536"/>
      <c r="O20" s="536"/>
      <c r="P20" s="536"/>
      <c r="Q20" s="536"/>
      <c r="R20" s="536"/>
      <c r="S20" s="536"/>
      <c r="T20" s="536"/>
      <c r="U20" s="525"/>
      <c r="V20" s="536"/>
      <c r="W20" s="536"/>
      <c r="X20" s="536"/>
      <c r="Y20" s="536"/>
      <c r="Z20" s="536"/>
      <c r="AA20" s="536"/>
      <c r="AB20" s="536"/>
      <c r="AC20" s="525"/>
      <c r="AD20" s="536"/>
      <c r="AE20" s="526"/>
      <c r="AF20" s="525"/>
      <c r="AG20" s="526"/>
      <c r="AH20" s="525"/>
      <c r="AI20" s="526"/>
      <c r="AJ20" s="4"/>
      <c r="AK20" s="4"/>
      <c r="AV20" s="4"/>
      <c r="AW20" s="4"/>
      <c r="AX20" s="4"/>
    </row>
    <row r="21" spans="1:50" s="5" customFormat="1" ht="15.75" x14ac:dyDescent="0.25">
      <c r="A21" s="539"/>
      <c r="B21" s="540"/>
      <c r="C21" s="540"/>
      <c r="D21" s="541"/>
      <c r="E21" s="525"/>
      <c r="F21" s="536"/>
      <c r="G21" s="536"/>
      <c r="H21" s="536"/>
      <c r="I21" s="536"/>
      <c r="J21" s="536"/>
      <c r="K21" s="536"/>
      <c r="L21" s="536"/>
      <c r="M21" s="525"/>
      <c r="N21" s="536"/>
      <c r="O21" s="536"/>
      <c r="P21" s="536"/>
      <c r="Q21" s="536"/>
      <c r="R21" s="536"/>
      <c r="S21" s="536"/>
      <c r="T21" s="536"/>
      <c r="U21" s="525"/>
      <c r="V21" s="536"/>
      <c r="W21" s="536"/>
      <c r="X21" s="536"/>
      <c r="Y21" s="536"/>
      <c r="Z21" s="536"/>
      <c r="AA21" s="536"/>
      <c r="AB21" s="536"/>
      <c r="AC21" s="525"/>
      <c r="AD21" s="536"/>
      <c r="AE21" s="526"/>
      <c r="AF21" s="525"/>
      <c r="AG21" s="526"/>
      <c r="AH21" s="525"/>
      <c r="AI21" s="526"/>
      <c r="AJ21" s="4"/>
      <c r="AK21" s="4"/>
      <c r="AV21" s="4"/>
      <c r="AW21" s="4"/>
      <c r="AX21" s="4"/>
    </row>
    <row r="22" spans="1:50" s="5" customFormat="1" ht="15.75" x14ac:dyDescent="0.25">
      <c r="A22" s="539"/>
      <c r="B22" s="540"/>
      <c r="C22" s="540"/>
      <c r="D22" s="541"/>
      <c r="E22" s="64"/>
      <c r="F22" s="65"/>
      <c r="G22" s="65"/>
      <c r="H22" s="65"/>
      <c r="I22" s="65"/>
      <c r="J22" s="65"/>
      <c r="K22" s="65"/>
      <c r="L22" s="65"/>
      <c r="M22" s="64"/>
      <c r="N22" s="65"/>
      <c r="O22" s="65"/>
      <c r="P22" s="65"/>
      <c r="Q22" s="65"/>
      <c r="R22" s="65"/>
      <c r="S22" s="65"/>
      <c r="T22" s="65"/>
      <c r="U22" s="64"/>
      <c r="V22" s="65"/>
      <c r="W22" s="65"/>
      <c r="X22" s="65"/>
      <c r="Y22" s="65"/>
      <c r="Z22" s="65"/>
      <c r="AA22" s="65"/>
      <c r="AB22" s="65"/>
      <c r="AC22" s="64"/>
      <c r="AD22" s="65"/>
      <c r="AE22" s="66"/>
      <c r="AF22" s="64"/>
      <c r="AG22" s="66"/>
      <c r="AH22" s="64"/>
      <c r="AI22" s="66"/>
      <c r="AJ22" s="4"/>
      <c r="AK22" s="4"/>
      <c r="AV22" s="4"/>
      <c r="AW22" s="4"/>
      <c r="AX22" s="4"/>
    </row>
    <row r="23" spans="1:50" s="5" customFormat="1" ht="15.75" x14ac:dyDescent="0.25">
      <c r="A23" s="539"/>
      <c r="B23" s="540"/>
      <c r="C23" s="540"/>
      <c r="D23" s="541"/>
      <c r="E23" s="64"/>
      <c r="F23" s="65"/>
      <c r="G23" s="65"/>
      <c r="H23" s="65"/>
      <c r="I23" s="65"/>
      <c r="J23" s="65"/>
      <c r="K23" s="65"/>
      <c r="L23" s="65"/>
      <c r="M23" s="64"/>
      <c r="N23" s="65"/>
      <c r="O23" s="65"/>
      <c r="P23" s="65"/>
      <c r="Q23" s="65"/>
      <c r="R23" s="65"/>
      <c r="S23" s="65"/>
      <c r="T23" s="65"/>
      <c r="U23" s="64"/>
      <c r="V23" s="65"/>
      <c r="W23" s="65"/>
      <c r="X23" s="65"/>
      <c r="Y23" s="65"/>
      <c r="Z23" s="65"/>
      <c r="AA23" s="65"/>
      <c r="AB23" s="65"/>
      <c r="AC23" s="64"/>
      <c r="AD23" s="65"/>
      <c r="AE23" s="66"/>
      <c r="AF23" s="64"/>
      <c r="AG23" s="66"/>
      <c r="AH23" s="64"/>
      <c r="AI23" s="66"/>
      <c r="AJ23" s="4"/>
      <c r="AK23" s="4"/>
      <c r="AV23" s="4"/>
      <c r="AW23" s="4"/>
      <c r="AX23" s="4"/>
    </row>
    <row r="24" spans="1:50" s="5" customFormat="1" ht="15.75" x14ac:dyDescent="0.25">
      <c r="A24" s="539"/>
      <c r="B24" s="540"/>
      <c r="C24" s="540"/>
      <c r="D24" s="541"/>
      <c r="E24" s="64"/>
      <c r="F24" s="65"/>
      <c r="G24" s="65"/>
      <c r="H24" s="65"/>
      <c r="I24" s="65"/>
      <c r="J24" s="65"/>
      <c r="K24" s="65"/>
      <c r="L24" s="65"/>
      <c r="M24" s="64"/>
      <c r="N24" s="65"/>
      <c r="O24" s="65"/>
      <c r="P24" s="65"/>
      <c r="Q24" s="65"/>
      <c r="R24" s="65"/>
      <c r="S24" s="65"/>
      <c r="T24" s="65"/>
      <c r="U24" s="64"/>
      <c r="V24" s="65"/>
      <c r="W24" s="65"/>
      <c r="X24" s="65"/>
      <c r="Y24" s="65"/>
      <c r="Z24" s="65"/>
      <c r="AA24" s="65"/>
      <c r="AB24" s="65"/>
      <c r="AC24" s="64"/>
      <c r="AD24" s="65"/>
      <c r="AE24" s="66"/>
      <c r="AF24" s="64"/>
      <c r="AG24" s="66"/>
      <c r="AH24" s="64"/>
      <c r="AI24" s="66"/>
      <c r="AJ24" s="4"/>
      <c r="AK24" s="4"/>
      <c r="AV24" s="4"/>
      <c r="AW24" s="4"/>
      <c r="AX24" s="4"/>
    </row>
    <row r="25" spans="1:50" s="5" customFormat="1" ht="15.75" x14ac:dyDescent="0.25">
      <c r="A25" s="539"/>
      <c r="B25" s="540"/>
      <c r="C25" s="540"/>
      <c r="D25" s="541"/>
      <c r="E25" s="64"/>
      <c r="F25" s="65"/>
      <c r="G25" s="65"/>
      <c r="H25" s="65"/>
      <c r="I25" s="65"/>
      <c r="J25" s="65"/>
      <c r="K25" s="65"/>
      <c r="L25" s="65"/>
      <c r="M25" s="64"/>
      <c r="N25" s="65"/>
      <c r="O25" s="65"/>
      <c r="P25" s="65"/>
      <c r="Q25" s="65"/>
      <c r="R25" s="65"/>
      <c r="S25" s="65"/>
      <c r="T25" s="65"/>
      <c r="U25" s="64"/>
      <c r="V25" s="65"/>
      <c r="W25" s="65"/>
      <c r="X25" s="65"/>
      <c r="Y25" s="65"/>
      <c r="Z25" s="65"/>
      <c r="AA25" s="65"/>
      <c r="AB25" s="65"/>
      <c r="AC25" s="64"/>
      <c r="AD25" s="65"/>
      <c r="AE25" s="66"/>
      <c r="AF25" s="64"/>
      <c r="AG25" s="66"/>
      <c r="AH25" s="64"/>
      <c r="AI25" s="66"/>
      <c r="AJ25" s="4"/>
      <c r="AK25" s="4"/>
      <c r="AV25" s="4"/>
      <c r="AW25" s="4"/>
      <c r="AX25" s="4"/>
    </row>
    <row r="26" spans="1:50" s="5" customFormat="1" ht="15.75" x14ac:dyDescent="0.25">
      <c r="A26" s="539"/>
      <c r="B26" s="540"/>
      <c r="C26" s="540"/>
      <c r="D26" s="541"/>
      <c r="E26" s="64"/>
      <c r="F26" s="65"/>
      <c r="G26" s="65"/>
      <c r="H26" s="65"/>
      <c r="I26" s="65"/>
      <c r="J26" s="65"/>
      <c r="K26" s="65"/>
      <c r="L26" s="65"/>
      <c r="M26" s="64"/>
      <c r="N26" s="65"/>
      <c r="O26" s="65"/>
      <c r="P26" s="65"/>
      <c r="Q26" s="65"/>
      <c r="R26" s="65"/>
      <c r="S26" s="65"/>
      <c r="T26" s="65"/>
      <c r="U26" s="64"/>
      <c r="V26" s="65"/>
      <c r="W26" s="65"/>
      <c r="X26" s="65"/>
      <c r="Y26" s="65"/>
      <c r="Z26" s="65"/>
      <c r="AA26" s="65"/>
      <c r="AB26" s="65"/>
      <c r="AC26" s="64"/>
      <c r="AD26" s="65"/>
      <c r="AE26" s="66"/>
      <c r="AF26" s="64"/>
      <c r="AG26" s="66"/>
      <c r="AH26" s="64"/>
      <c r="AI26" s="66"/>
      <c r="AJ26" s="4"/>
      <c r="AK26" s="4"/>
      <c r="AV26" s="4"/>
      <c r="AW26" s="4"/>
      <c r="AX26" s="4"/>
    </row>
    <row r="27" spans="1:50" s="5" customFormat="1" ht="15.75" x14ac:dyDescent="0.25">
      <c r="A27" s="539"/>
      <c r="B27" s="540"/>
      <c r="C27" s="540"/>
      <c r="D27" s="541"/>
      <c r="E27" s="64"/>
      <c r="F27" s="65"/>
      <c r="G27" s="65"/>
      <c r="H27" s="65"/>
      <c r="I27" s="65"/>
      <c r="J27" s="65"/>
      <c r="K27" s="65"/>
      <c r="L27" s="65"/>
      <c r="M27" s="64"/>
      <c r="N27" s="65"/>
      <c r="O27" s="65"/>
      <c r="P27" s="65"/>
      <c r="Q27" s="65"/>
      <c r="R27" s="65"/>
      <c r="S27" s="65"/>
      <c r="T27" s="65"/>
      <c r="U27" s="64"/>
      <c r="V27" s="65"/>
      <c r="W27" s="65"/>
      <c r="X27" s="65"/>
      <c r="Y27" s="65"/>
      <c r="Z27" s="65"/>
      <c r="AA27" s="65"/>
      <c r="AB27" s="65"/>
      <c r="AC27" s="64"/>
      <c r="AD27" s="65"/>
      <c r="AE27" s="66"/>
      <c r="AF27" s="64"/>
      <c r="AG27" s="66"/>
      <c r="AH27" s="64"/>
      <c r="AI27" s="66"/>
      <c r="AJ27" s="4"/>
      <c r="AK27" s="4"/>
      <c r="AV27" s="4"/>
      <c r="AW27" s="4"/>
      <c r="AX27" s="4"/>
    </row>
    <row r="28" spans="1:50" s="5" customFormat="1" ht="16.5" thickBot="1" x14ac:dyDescent="0.3">
      <c r="A28" s="542"/>
      <c r="B28" s="543"/>
      <c r="C28" s="543"/>
      <c r="D28" s="544"/>
      <c r="E28" s="525"/>
      <c r="F28" s="536"/>
      <c r="G28" s="536"/>
      <c r="H28" s="536"/>
      <c r="I28" s="536"/>
      <c r="J28" s="536"/>
      <c r="K28" s="536"/>
      <c r="L28" s="536"/>
      <c r="M28" s="525"/>
      <c r="N28" s="536"/>
      <c r="O28" s="536"/>
      <c r="P28" s="536"/>
      <c r="Q28" s="536"/>
      <c r="R28" s="536"/>
      <c r="S28" s="536"/>
      <c r="T28" s="536"/>
      <c r="U28" s="525"/>
      <c r="V28" s="536"/>
      <c r="W28" s="536"/>
      <c r="X28" s="536"/>
      <c r="Y28" s="536"/>
      <c r="Z28" s="536"/>
      <c r="AA28" s="536"/>
      <c r="AB28" s="536"/>
      <c r="AC28" s="525"/>
      <c r="AD28" s="536"/>
      <c r="AE28" s="526"/>
      <c r="AF28" s="525"/>
      <c r="AG28" s="526"/>
      <c r="AH28" s="525"/>
      <c r="AI28" s="526"/>
      <c r="AJ28" s="4"/>
      <c r="AK28" s="4"/>
      <c r="AV28" s="4"/>
      <c r="AW28" s="4"/>
      <c r="AX28" s="4"/>
    </row>
    <row r="29" spans="1:50" s="5" customFormat="1" ht="15.75" customHeight="1" thickTop="1" thickBot="1" x14ac:dyDescent="0.3">
      <c r="A29" s="511" t="s">
        <v>19</v>
      </c>
      <c r="B29" s="511"/>
      <c r="C29" s="511"/>
      <c r="D29" s="511"/>
      <c r="E29" s="511" t="s">
        <v>20</v>
      </c>
      <c r="F29" s="511"/>
      <c r="G29" s="511"/>
      <c r="H29" s="511"/>
      <c r="I29" s="516" t="s">
        <v>21</v>
      </c>
      <c r="J29" s="517"/>
      <c r="K29" s="517"/>
      <c r="L29" s="517"/>
      <c r="M29" s="517"/>
      <c r="N29" s="517"/>
      <c r="O29" s="517"/>
      <c r="P29" s="517"/>
      <c r="Q29" s="517"/>
      <c r="R29" s="517"/>
      <c r="S29" s="517"/>
      <c r="T29" s="517"/>
      <c r="U29" s="517"/>
      <c r="V29" s="517"/>
      <c r="W29" s="518"/>
      <c r="X29" s="511" t="s">
        <v>22</v>
      </c>
      <c r="Y29" s="511"/>
      <c r="Z29" s="511"/>
      <c r="AA29" s="511"/>
      <c r="AB29" s="511"/>
      <c r="AC29" s="511"/>
      <c r="AD29" s="511"/>
      <c r="AE29" s="511"/>
      <c r="AF29" s="511"/>
      <c r="AG29" s="511"/>
      <c r="AH29" s="511"/>
      <c r="AI29" s="511"/>
      <c r="AJ29" s="4"/>
      <c r="AK29" s="4"/>
    </row>
    <row r="30" spans="1:50" s="5" customFormat="1" ht="15.75" customHeight="1" thickTop="1" thickBot="1" x14ac:dyDescent="0.3">
      <c r="A30" s="511"/>
      <c r="B30" s="511"/>
      <c r="C30" s="511"/>
      <c r="D30" s="511"/>
      <c r="E30" s="511"/>
      <c r="F30" s="511"/>
      <c r="G30" s="511"/>
      <c r="H30" s="511"/>
      <c r="I30" s="516" t="s">
        <v>23</v>
      </c>
      <c r="J30" s="517"/>
      <c r="K30" s="517"/>
      <c r="L30" s="517"/>
      <c r="M30" s="518"/>
      <c r="N30" s="516" t="s">
        <v>24</v>
      </c>
      <c r="O30" s="517"/>
      <c r="P30" s="517"/>
      <c r="Q30" s="517"/>
      <c r="R30" s="518"/>
      <c r="S30" s="516" t="s">
        <v>25</v>
      </c>
      <c r="T30" s="517"/>
      <c r="U30" s="517"/>
      <c r="V30" s="517"/>
      <c r="W30" s="518"/>
      <c r="X30" s="527">
        <f>IF(I31="X",5)+IF(I32="X",5)+IF(I33="X",5)+IF(I34="X",1)+IF(N31="X",3)+IF(N32="X",3)+IF(N33="X",3)+IF(N34="X",3)+IF(S31="X",1)+IF(S32="X",1)+IF(S33="X",1)+IF(S34="X",5)</f>
        <v>0</v>
      </c>
      <c r="Y30" s="528"/>
      <c r="Z30" s="528"/>
      <c r="AA30" s="528"/>
      <c r="AB30" s="528"/>
      <c r="AC30" s="528"/>
      <c r="AD30" s="528"/>
      <c r="AE30" s="528"/>
      <c r="AF30" s="528"/>
      <c r="AG30" s="528"/>
      <c r="AH30" s="528"/>
      <c r="AI30" s="529"/>
      <c r="AJ30" s="4"/>
      <c r="AK30" s="4"/>
    </row>
    <row r="31" spans="1:50" s="5" customFormat="1" ht="18.75" customHeight="1" thickTop="1" thickBot="1" x14ac:dyDescent="0.3">
      <c r="A31" s="511"/>
      <c r="B31" s="511"/>
      <c r="C31" s="511"/>
      <c r="D31" s="511"/>
      <c r="E31" s="511" t="s">
        <v>26</v>
      </c>
      <c r="F31" s="511"/>
      <c r="G31" s="511"/>
      <c r="H31" s="511"/>
      <c r="I31" s="522"/>
      <c r="J31" s="523"/>
      <c r="K31" s="523"/>
      <c r="L31" s="523"/>
      <c r="M31" s="524"/>
      <c r="N31" s="522"/>
      <c r="O31" s="523"/>
      <c r="P31" s="523"/>
      <c r="Q31" s="523"/>
      <c r="R31" s="524"/>
      <c r="S31" s="522"/>
      <c r="T31" s="523"/>
      <c r="U31" s="523"/>
      <c r="V31" s="523"/>
      <c r="W31" s="524"/>
      <c r="X31" s="530"/>
      <c r="Y31" s="531"/>
      <c r="Z31" s="531"/>
      <c r="AA31" s="531"/>
      <c r="AB31" s="531"/>
      <c r="AC31" s="531"/>
      <c r="AD31" s="531"/>
      <c r="AE31" s="531"/>
      <c r="AF31" s="531"/>
      <c r="AG31" s="531"/>
      <c r="AH31" s="531"/>
      <c r="AI31" s="532"/>
      <c r="AJ31" s="4"/>
      <c r="AK31" s="4"/>
    </row>
    <row r="32" spans="1:50" s="5" customFormat="1" ht="17.25" customHeight="1" thickTop="1" thickBot="1" x14ac:dyDescent="0.3">
      <c r="A32" s="511"/>
      <c r="B32" s="511"/>
      <c r="C32" s="511"/>
      <c r="D32" s="511"/>
      <c r="E32" s="511" t="s">
        <v>27</v>
      </c>
      <c r="F32" s="511"/>
      <c r="G32" s="511"/>
      <c r="H32" s="511"/>
      <c r="I32" s="522"/>
      <c r="J32" s="523"/>
      <c r="K32" s="523"/>
      <c r="L32" s="523"/>
      <c r="M32" s="524"/>
      <c r="N32" s="522"/>
      <c r="O32" s="523"/>
      <c r="P32" s="523"/>
      <c r="Q32" s="523"/>
      <c r="R32" s="524"/>
      <c r="S32" s="522"/>
      <c r="T32" s="523"/>
      <c r="U32" s="523"/>
      <c r="V32" s="523"/>
      <c r="W32" s="524"/>
      <c r="X32" s="530"/>
      <c r="Y32" s="531"/>
      <c r="Z32" s="531"/>
      <c r="AA32" s="531"/>
      <c r="AB32" s="531"/>
      <c r="AC32" s="531"/>
      <c r="AD32" s="531"/>
      <c r="AE32" s="531"/>
      <c r="AF32" s="531"/>
      <c r="AG32" s="531"/>
      <c r="AH32" s="531"/>
      <c r="AI32" s="532"/>
      <c r="AJ32" s="4"/>
      <c r="AK32" s="4"/>
    </row>
    <row r="33" spans="1:37" s="5" customFormat="1" ht="20.25" customHeight="1" thickTop="1" thickBot="1" x14ac:dyDescent="0.3">
      <c r="A33" s="511"/>
      <c r="B33" s="511"/>
      <c r="C33" s="511"/>
      <c r="D33" s="511"/>
      <c r="E33" s="511" t="s">
        <v>28</v>
      </c>
      <c r="F33" s="511"/>
      <c r="G33" s="511"/>
      <c r="H33" s="511"/>
      <c r="I33" s="522"/>
      <c r="J33" s="523"/>
      <c r="K33" s="523"/>
      <c r="L33" s="523"/>
      <c r="M33" s="524"/>
      <c r="N33" s="522"/>
      <c r="O33" s="523"/>
      <c r="P33" s="523"/>
      <c r="Q33" s="523"/>
      <c r="R33" s="524"/>
      <c r="S33" s="522"/>
      <c r="T33" s="523"/>
      <c r="U33" s="523"/>
      <c r="V33" s="523"/>
      <c r="W33" s="524"/>
      <c r="X33" s="530"/>
      <c r="Y33" s="531"/>
      <c r="Z33" s="531"/>
      <c r="AA33" s="531"/>
      <c r="AB33" s="531"/>
      <c r="AC33" s="531"/>
      <c r="AD33" s="531"/>
      <c r="AE33" s="531"/>
      <c r="AF33" s="531"/>
      <c r="AG33" s="531"/>
      <c r="AH33" s="531"/>
      <c r="AI33" s="532"/>
      <c r="AJ33" s="4"/>
      <c r="AK33" s="4"/>
    </row>
    <row r="34" spans="1:37" s="5" customFormat="1" ht="17.25" customHeight="1" thickTop="1" thickBot="1" x14ac:dyDescent="0.3">
      <c r="A34" s="511"/>
      <c r="B34" s="511"/>
      <c r="C34" s="511"/>
      <c r="D34" s="511"/>
      <c r="E34" s="511" t="s">
        <v>29</v>
      </c>
      <c r="F34" s="511"/>
      <c r="G34" s="511"/>
      <c r="H34" s="511"/>
      <c r="I34" s="522"/>
      <c r="J34" s="523"/>
      <c r="K34" s="523"/>
      <c r="L34" s="523"/>
      <c r="M34" s="524"/>
      <c r="N34" s="522"/>
      <c r="O34" s="523"/>
      <c r="P34" s="523"/>
      <c r="Q34" s="523"/>
      <c r="R34" s="524"/>
      <c r="S34" s="522"/>
      <c r="T34" s="523"/>
      <c r="U34" s="523"/>
      <c r="V34" s="523"/>
      <c r="W34" s="524"/>
      <c r="X34" s="533"/>
      <c r="Y34" s="534"/>
      <c r="Z34" s="534"/>
      <c r="AA34" s="534"/>
      <c r="AB34" s="534"/>
      <c r="AC34" s="534"/>
      <c r="AD34" s="534"/>
      <c r="AE34" s="534"/>
      <c r="AF34" s="534"/>
      <c r="AG34" s="534"/>
      <c r="AH34" s="534"/>
      <c r="AI34" s="535"/>
      <c r="AJ34" s="4"/>
      <c r="AK34" s="4"/>
    </row>
    <row r="35" spans="1:37" s="10" customFormat="1" ht="45.75" customHeight="1" thickTop="1" thickBot="1" x14ac:dyDescent="0.3">
      <c r="A35" s="519" t="s">
        <v>30</v>
      </c>
      <c r="B35" s="519"/>
      <c r="C35" s="519"/>
      <c r="D35" s="519"/>
      <c r="E35" s="520">
        <v>100</v>
      </c>
      <c r="F35" s="520"/>
      <c r="G35" s="520"/>
      <c r="H35" s="520"/>
      <c r="I35" s="520"/>
      <c r="J35" s="520"/>
      <c r="K35" s="520"/>
      <c r="L35" s="520"/>
      <c r="M35" s="520"/>
      <c r="N35" s="519" t="s">
        <v>31</v>
      </c>
      <c r="O35" s="519"/>
      <c r="P35" s="519"/>
      <c r="Q35" s="519"/>
      <c r="R35" s="519"/>
      <c r="S35" s="520">
        <v>100</v>
      </c>
      <c r="T35" s="520"/>
      <c r="U35" s="520"/>
      <c r="V35" s="520"/>
      <c r="W35" s="520"/>
      <c r="X35" s="519" t="s">
        <v>32</v>
      </c>
      <c r="Y35" s="519"/>
      <c r="Z35" s="519"/>
      <c r="AA35" s="519"/>
      <c r="AB35" s="519"/>
      <c r="AC35" s="519"/>
      <c r="AD35" s="519"/>
      <c r="AE35" s="519"/>
      <c r="AF35" s="521">
        <f>S35/E35</f>
        <v>1</v>
      </c>
      <c r="AG35" s="521"/>
      <c r="AH35" s="521"/>
      <c r="AI35" s="521"/>
      <c r="AJ35" s="9"/>
      <c r="AK35" s="9"/>
    </row>
    <row r="36" spans="1:37" ht="22.5" customHeight="1" thickTop="1" thickBot="1" x14ac:dyDescent="0.3">
      <c r="A36" s="511" t="s">
        <v>33</v>
      </c>
      <c r="B36" s="511"/>
      <c r="C36" s="511"/>
      <c r="D36" s="511"/>
      <c r="E36" s="511"/>
      <c r="F36" s="511"/>
      <c r="G36" s="511"/>
      <c r="H36" s="511"/>
      <c r="I36" s="511"/>
      <c r="J36" s="511"/>
      <c r="K36" s="511"/>
      <c r="L36" s="511"/>
      <c r="M36" s="511"/>
      <c r="N36" s="511"/>
      <c r="O36" s="511"/>
      <c r="P36" s="511"/>
      <c r="Q36" s="511"/>
      <c r="R36" s="511"/>
      <c r="S36" s="511"/>
      <c r="T36" s="511"/>
      <c r="U36" s="511"/>
      <c r="V36" s="511"/>
      <c r="W36" s="511"/>
      <c r="X36" s="511"/>
      <c r="Y36" s="511"/>
      <c r="Z36" s="511"/>
      <c r="AA36" s="511"/>
      <c r="AB36" s="511"/>
      <c r="AC36" s="511"/>
      <c r="AD36" s="511"/>
      <c r="AE36" s="511"/>
      <c r="AF36" s="511"/>
      <c r="AG36" s="511"/>
      <c r="AH36" s="511"/>
      <c r="AI36" s="511"/>
      <c r="AJ36" s="11"/>
      <c r="AK36" s="1"/>
    </row>
    <row r="37" spans="1:37" ht="30" customHeight="1" thickTop="1" thickBot="1" x14ac:dyDescent="0.3">
      <c r="A37" s="516" t="s">
        <v>34</v>
      </c>
      <c r="B37" s="517"/>
      <c r="C37" s="517"/>
      <c r="D37" s="517"/>
      <c r="E37" s="517"/>
      <c r="F37" s="517"/>
      <c r="G37" s="517"/>
      <c r="H37" s="517"/>
      <c r="I37" s="517"/>
      <c r="J37" s="517"/>
      <c r="K37" s="517"/>
      <c r="L37" s="517"/>
      <c r="M37" s="517"/>
      <c r="N37" s="517"/>
      <c r="O37" s="517"/>
      <c r="P37" s="517"/>
      <c r="Q37" s="517"/>
      <c r="R37" s="517"/>
      <c r="S37" s="517"/>
      <c r="T37" s="517"/>
      <c r="U37" s="517"/>
      <c r="V37" s="517"/>
      <c r="W37" s="518"/>
      <c r="X37" s="516" t="s">
        <v>35</v>
      </c>
      <c r="Y37" s="517"/>
      <c r="Z37" s="517"/>
      <c r="AA37" s="517"/>
      <c r="AB37" s="517"/>
      <c r="AC37" s="517"/>
      <c r="AD37" s="517"/>
      <c r="AE37" s="517"/>
      <c r="AF37" s="516" t="s">
        <v>36</v>
      </c>
      <c r="AG37" s="517"/>
      <c r="AH37" s="517"/>
      <c r="AI37" s="518"/>
      <c r="AJ37" s="1"/>
      <c r="AK37" s="1"/>
    </row>
    <row r="38" spans="1:37" ht="31.5" customHeight="1" thickTop="1" thickBot="1" x14ac:dyDescent="0.3">
      <c r="A38" s="511" t="s">
        <v>37</v>
      </c>
      <c r="B38" s="511"/>
      <c r="C38" s="511"/>
      <c r="D38" s="511"/>
      <c r="E38" s="511"/>
      <c r="F38" s="511" t="s">
        <v>38</v>
      </c>
      <c r="G38" s="511"/>
      <c r="H38" s="511"/>
      <c r="I38" s="511"/>
      <c r="J38" s="511" t="s">
        <v>39</v>
      </c>
      <c r="K38" s="511"/>
      <c r="L38" s="511"/>
      <c r="M38" s="511"/>
      <c r="N38" s="511" t="s">
        <v>40</v>
      </c>
      <c r="O38" s="511"/>
      <c r="P38" s="511"/>
      <c r="Q38" s="511"/>
      <c r="R38" s="511"/>
      <c r="S38" s="511"/>
      <c r="T38" s="511"/>
      <c r="U38" s="511"/>
      <c r="V38" s="511"/>
      <c r="W38" s="511"/>
      <c r="X38" s="511" t="s">
        <v>41</v>
      </c>
      <c r="Y38" s="511"/>
      <c r="Z38" s="511"/>
      <c r="AA38" s="511"/>
      <c r="AB38" s="511"/>
      <c r="AC38" s="511"/>
      <c r="AD38" s="511"/>
      <c r="AE38" s="511"/>
      <c r="AF38" s="511" t="s">
        <v>42</v>
      </c>
      <c r="AG38" s="511"/>
      <c r="AH38" s="511"/>
      <c r="AI38" s="511"/>
      <c r="AJ38" s="1"/>
      <c r="AK38" s="1"/>
    </row>
    <row r="39" spans="1:37" ht="16.5" thickTop="1" thickBot="1" x14ac:dyDescent="0.3">
      <c r="A39" s="510">
        <v>1</v>
      </c>
      <c r="B39" s="510"/>
      <c r="C39" s="510"/>
      <c r="D39" s="510"/>
      <c r="E39" s="510"/>
      <c r="F39" s="515"/>
      <c r="G39" s="515"/>
      <c r="H39" s="515"/>
      <c r="I39" s="515"/>
      <c r="J39" s="510">
        <f>F39*$X$30</f>
        <v>0</v>
      </c>
      <c r="K39" s="510"/>
      <c r="L39" s="510"/>
      <c r="M39" s="510"/>
      <c r="N39" s="510"/>
      <c r="O39" s="510"/>
      <c r="P39" s="510"/>
      <c r="Q39" s="510"/>
      <c r="R39" s="510"/>
      <c r="S39" s="510"/>
      <c r="T39" s="510"/>
      <c r="U39" s="510"/>
      <c r="V39" s="510"/>
      <c r="W39" s="510"/>
      <c r="X39" s="510"/>
      <c r="Y39" s="510"/>
      <c r="Z39" s="510"/>
      <c r="AA39" s="510"/>
      <c r="AB39" s="510"/>
      <c r="AC39" s="510"/>
      <c r="AD39" s="510"/>
      <c r="AE39" s="510"/>
      <c r="AF39" s="510"/>
      <c r="AG39" s="510"/>
      <c r="AH39" s="510"/>
      <c r="AI39" s="510"/>
      <c r="AJ39" s="1"/>
      <c r="AK39" s="1"/>
    </row>
    <row r="40" spans="1:37" ht="16.5" thickTop="1" thickBot="1" x14ac:dyDescent="0.3">
      <c r="A40" s="510"/>
      <c r="B40" s="510"/>
      <c r="C40" s="510"/>
      <c r="D40" s="510"/>
      <c r="E40" s="510"/>
      <c r="F40" s="515"/>
      <c r="G40" s="515"/>
      <c r="H40" s="515"/>
      <c r="I40" s="515"/>
      <c r="J40" s="510"/>
      <c r="K40" s="510"/>
      <c r="L40" s="510"/>
      <c r="M40" s="510"/>
      <c r="N40" s="510"/>
      <c r="O40" s="510"/>
      <c r="P40" s="510"/>
      <c r="Q40" s="510"/>
      <c r="R40" s="510"/>
      <c r="S40" s="510"/>
      <c r="T40" s="510"/>
      <c r="U40" s="510"/>
      <c r="V40" s="510"/>
      <c r="W40" s="510"/>
      <c r="X40" s="510"/>
      <c r="Y40" s="510"/>
      <c r="Z40" s="510"/>
      <c r="AA40" s="510"/>
      <c r="AB40" s="510"/>
      <c r="AC40" s="510"/>
      <c r="AD40" s="510"/>
      <c r="AE40" s="510"/>
      <c r="AF40" s="510"/>
      <c r="AG40" s="510"/>
      <c r="AH40" s="510"/>
      <c r="AI40" s="510"/>
      <c r="AJ40" s="1"/>
      <c r="AK40" s="1"/>
    </row>
    <row r="41" spans="1:37" ht="16.5" thickTop="1" thickBot="1" x14ac:dyDescent="0.3">
      <c r="A41" s="510"/>
      <c r="B41" s="510"/>
      <c r="C41" s="510"/>
      <c r="D41" s="510"/>
      <c r="E41" s="510"/>
      <c r="F41" s="515"/>
      <c r="G41" s="515"/>
      <c r="H41" s="515"/>
      <c r="I41" s="515"/>
      <c r="J41" s="510"/>
      <c r="K41" s="510"/>
      <c r="L41" s="510"/>
      <c r="M41" s="510"/>
      <c r="N41" s="510"/>
      <c r="O41" s="510"/>
      <c r="P41" s="510"/>
      <c r="Q41" s="510"/>
      <c r="R41" s="510"/>
      <c r="S41" s="510"/>
      <c r="T41" s="510"/>
      <c r="U41" s="510"/>
      <c r="V41" s="510"/>
      <c r="W41" s="510"/>
      <c r="X41" s="510"/>
      <c r="Y41" s="510"/>
      <c r="Z41" s="510"/>
      <c r="AA41" s="510"/>
      <c r="AB41" s="510"/>
      <c r="AC41" s="510"/>
      <c r="AD41" s="510"/>
      <c r="AE41" s="510"/>
      <c r="AF41" s="510"/>
      <c r="AG41" s="510"/>
      <c r="AH41" s="510"/>
      <c r="AI41" s="510"/>
      <c r="AJ41" s="1"/>
      <c r="AK41" s="1"/>
    </row>
    <row r="42" spans="1:37" ht="16.5" thickTop="1" thickBot="1" x14ac:dyDescent="0.3">
      <c r="A42" s="510"/>
      <c r="B42" s="510"/>
      <c r="C42" s="510"/>
      <c r="D42" s="510"/>
      <c r="E42" s="510"/>
      <c r="F42" s="515"/>
      <c r="G42" s="515"/>
      <c r="H42" s="515"/>
      <c r="I42" s="515"/>
      <c r="J42" s="510"/>
      <c r="K42" s="510"/>
      <c r="L42" s="510"/>
      <c r="M42" s="510"/>
      <c r="N42" s="510"/>
      <c r="O42" s="510"/>
      <c r="P42" s="510"/>
      <c r="Q42" s="510"/>
      <c r="R42" s="510"/>
      <c r="S42" s="510"/>
      <c r="T42" s="510"/>
      <c r="U42" s="510"/>
      <c r="V42" s="510"/>
      <c r="W42" s="510"/>
      <c r="X42" s="510"/>
      <c r="Y42" s="510"/>
      <c r="Z42" s="510"/>
      <c r="AA42" s="510"/>
      <c r="AB42" s="510"/>
      <c r="AC42" s="510"/>
      <c r="AD42" s="510"/>
      <c r="AE42" s="510"/>
      <c r="AF42" s="510"/>
      <c r="AG42" s="510"/>
      <c r="AH42" s="510"/>
      <c r="AI42" s="510"/>
      <c r="AJ42" s="1"/>
      <c r="AK42" s="1"/>
    </row>
    <row r="43" spans="1:37" ht="16.5" thickTop="1" thickBot="1" x14ac:dyDescent="0.3">
      <c r="A43" s="510"/>
      <c r="B43" s="510"/>
      <c r="C43" s="510"/>
      <c r="D43" s="510"/>
      <c r="E43" s="510"/>
      <c r="F43" s="515"/>
      <c r="G43" s="515"/>
      <c r="H43" s="515"/>
      <c r="I43" s="515"/>
      <c r="J43" s="510"/>
      <c r="K43" s="510"/>
      <c r="L43" s="510"/>
      <c r="M43" s="510"/>
      <c r="N43" s="510"/>
      <c r="O43" s="510"/>
      <c r="P43" s="510"/>
      <c r="Q43" s="510"/>
      <c r="R43" s="510"/>
      <c r="S43" s="510"/>
      <c r="T43" s="510"/>
      <c r="U43" s="510"/>
      <c r="V43" s="510"/>
      <c r="W43" s="510"/>
      <c r="X43" s="510"/>
      <c r="Y43" s="510"/>
      <c r="Z43" s="510"/>
      <c r="AA43" s="510"/>
      <c r="AB43" s="510"/>
      <c r="AC43" s="510"/>
      <c r="AD43" s="510"/>
      <c r="AE43" s="510"/>
      <c r="AF43" s="510"/>
      <c r="AG43" s="510"/>
      <c r="AH43" s="510"/>
      <c r="AI43" s="510"/>
      <c r="AJ43" s="1"/>
      <c r="AK43" s="1"/>
    </row>
    <row r="44" spans="1:37" ht="31.5" customHeight="1" thickTop="1" thickBot="1" x14ac:dyDescent="0.3">
      <c r="A44" s="511" t="s">
        <v>37</v>
      </c>
      <c r="B44" s="511"/>
      <c r="C44" s="511"/>
      <c r="D44" s="511"/>
      <c r="E44" s="511"/>
      <c r="F44" s="511" t="s">
        <v>38</v>
      </c>
      <c r="G44" s="511"/>
      <c r="H44" s="511"/>
      <c r="I44" s="511"/>
      <c r="J44" s="511" t="s">
        <v>39</v>
      </c>
      <c r="K44" s="511"/>
      <c r="L44" s="511"/>
      <c r="M44" s="511"/>
      <c r="N44" s="511" t="s">
        <v>40</v>
      </c>
      <c r="O44" s="511"/>
      <c r="P44" s="511"/>
      <c r="Q44" s="511"/>
      <c r="R44" s="511"/>
      <c r="S44" s="511"/>
      <c r="T44" s="511"/>
      <c r="U44" s="511"/>
      <c r="V44" s="511"/>
      <c r="W44" s="511"/>
      <c r="X44" s="511" t="s">
        <v>41</v>
      </c>
      <c r="Y44" s="511"/>
      <c r="Z44" s="511"/>
      <c r="AA44" s="511"/>
      <c r="AB44" s="511"/>
      <c r="AC44" s="511"/>
      <c r="AD44" s="511"/>
      <c r="AE44" s="511"/>
      <c r="AF44" s="511" t="s">
        <v>42</v>
      </c>
      <c r="AG44" s="511"/>
      <c r="AH44" s="511"/>
      <c r="AI44" s="511"/>
      <c r="AJ44" s="1"/>
      <c r="AK44" s="1"/>
    </row>
    <row r="45" spans="1:37" ht="16.5" thickTop="1" thickBot="1" x14ac:dyDescent="0.3">
      <c r="A45" s="510">
        <v>2</v>
      </c>
      <c r="B45" s="510"/>
      <c r="C45" s="510"/>
      <c r="D45" s="510"/>
      <c r="E45" s="510"/>
      <c r="F45" s="515"/>
      <c r="G45" s="515"/>
      <c r="H45" s="515"/>
      <c r="I45" s="515"/>
      <c r="J45" s="510">
        <f>F45*$X$30</f>
        <v>0</v>
      </c>
      <c r="K45" s="510"/>
      <c r="L45" s="510"/>
      <c r="M45" s="510"/>
      <c r="N45" s="510"/>
      <c r="O45" s="510"/>
      <c r="P45" s="510"/>
      <c r="Q45" s="510"/>
      <c r="R45" s="510"/>
      <c r="S45" s="510"/>
      <c r="T45" s="510"/>
      <c r="U45" s="510"/>
      <c r="V45" s="510"/>
      <c r="W45" s="510"/>
      <c r="X45" s="510"/>
      <c r="Y45" s="510"/>
      <c r="Z45" s="510"/>
      <c r="AA45" s="510"/>
      <c r="AB45" s="510"/>
      <c r="AC45" s="510"/>
      <c r="AD45" s="510"/>
      <c r="AE45" s="510"/>
      <c r="AF45" s="510"/>
      <c r="AG45" s="510"/>
      <c r="AH45" s="510"/>
      <c r="AI45" s="510"/>
      <c r="AJ45" s="1"/>
      <c r="AK45" s="1"/>
    </row>
    <row r="46" spans="1:37" ht="16.5" thickTop="1" thickBot="1" x14ac:dyDescent="0.3">
      <c r="A46" s="510"/>
      <c r="B46" s="510"/>
      <c r="C46" s="510"/>
      <c r="D46" s="510"/>
      <c r="E46" s="510"/>
      <c r="F46" s="515"/>
      <c r="G46" s="515"/>
      <c r="H46" s="515"/>
      <c r="I46" s="515"/>
      <c r="J46" s="510"/>
      <c r="K46" s="510"/>
      <c r="L46" s="510"/>
      <c r="M46" s="510"/>
      <c r="N46" s="510"/>
      <c r="O46" s="510"/>
      <c r="P46" s="510"/>
      <c r="Q46" s="510"/>
      <c r="R46" s="510"/>
      <c r="S46" s="510"/>
      <c r="T46" s="510"/>
      <c r="U46" s="510"/>
      <c r="V46" s="510"/>
      <c r="W46" s="510"/>
      <c r="X46" s="510"/>
      <c r="Y46" s="510"/>
      <c r="Z46" s="510"/>
      <c r="AA46" s="510"/>
      <c r="AB46" s="510"/>
      <c r="AC46" s="510"/>
      <c r="AD46" s="510"/>
      <c r="AE46" s="510"/>
      <c r="AF46" s="510"/>
      <c r="AG46" s="510"/>
      <c r="AH46" s="510"/>
      <c r="AI46" s="510"/>
      <c r="AJ46" s="1"/>
      <c r="AK46" s="1"/>
    </row>
    <row r="47" spans="1:37" ht="16.5" thickTop="1" thickBot="1" x14ac:dyDescent="0.3">
      <c r="A47" s="510"/>
      <c r="B47" s="510"/>
      <c r="C47" s="510"/>
      <c r="D47" s="510"/>
      <c r="E47" s="510"/>
      <c r="F47" s="515"/>
      <c r="G47" s="515"/>
      <c r="H47" s="515"/>
      <c r="I47" s="515"/>
      <c r="J47" s="510"/>
      <c r="K47" s="510"/>
      <c r="L47" s="510"/>
      <c r="M47" s="510"/>
      <c r="N47" s="510"/>
      <c r="O47" s="510"/>
      <c r="P47" s="510"/>
      <c r="Q47" s="510"/>
      <c r="R47" s="510"/>
      <c r="S47" s="510"/>
      <c r="T47" s="510"/>
      <c r="U47" s="510"/>
      <c r="V47" s="510"/>
      <c r="W47" s="510"/>
      <c r="X47" s="510"/>
      <c r="Y47" s="510"/>
      <c r="Z47" s="510"/>
      <c r="AA47" s="510"/>
      <c r="AB47" s="510"/>
      <c r="AC47" s="510"/>
      <c r="AD47" s="510"/>
      <c r="AE47" s="510"/>
      <c r="AF47" s="510"/>
      <c r="AG47" s="510"/>
      <c r="AH47" s="510"/>
      <c r="AI47" s="510"/>
      <c r="AJ47" s="1"/>
      <c r="AK47" s="1"/>
    </row>
    <row r="48" spans="1:37" ht="16.5" thickTop="1" thickBot="1" x14ac:dyDescent="0.3">
      <c r="A48" s="510"/>
      <c r="B48" s="510"/>
      <c r="C48" s="510"/>
      <c r="D48" s="510"/>
      <c r="E48" s="510"/>
      <c r="F48" s="515"/>
      <c r="G48" s="515"/>
      <c r="H48" s="515"/>
      <c r="I48" s="515"/>
      <c r="J48" s="510"/>
      <c r="K48" s="510"/>
      <c r="L48" s="510"/>
      <c r="M48" s="510"/>
      <c r="N48" s="510"/>
      <c r="O48" s="510"/>
      <c r="P48" s="510"/>
      <c r="Q48" s="510"/>
      <c r="R48" s="510"/>
      <c r="S48" s="510"/>
      <c r="T48" s="510"/>
      <c r="U48" s="510"/>
      <c r="V48" s="510"/>
      <c r="W48" s="510"/>
      <c r="X48" s="510"/>
      <c r="Y48" s="510"/>
      <c r="Z48" s="510"/>
      <c r="AA48" s="510"/>
      <c r="AB48" s="510"/>
      <c r="AC48" s="510"/>
      <c r="AD48" s="510"/>
      <c r="AE48" s="510"/>
      <c r="AF48" s="510"/>
      <c r="AG48" s="510"/>
      <c r="AH48" s="510"/>
      <c r="AI48" s="510"/>
      <c r="AJ48" s="1"/>
      <c r="AK48" s="1"/>
    </row>
    <row r="49" spans="1:37" ht="16.5" thickTop="1" thickBot="1" x14ac:dyDescent="0.3">
      <c r="A49" s="510"/>
      <c r="B49" s="510"/>
      <c r="C49" s="510"/>
      <c r="D49" s="510"/>
      <c r="E49" s="510"/>
      <c r="F49" s="515"/>
      <c r="G49" s="515"/>
      <c r="H49" s="515"/>
      <c r="I49" s="515"/>
      <c r="J49" s="510"/>
      <c r="K49" s="510"/>
      <c r="L49" s="510"/>
      <c r="M49" s="510"/>
      <c r="N49" s="510"/>
      <c r="O49" s="510"/>
      <c r="P49" s="510"/>
      <c r="Q49" s="510"/>
      <c r="R49" s="510"/>
      <c r="S49" s="510"/>
      <c r="T49" s="510"/>
      <c r="U49" s="510"/>
      <c r="V49" s="510"/>
      <c r="W49" s="510"/>
      <c r="X49" s="510"/>
      <c r="Y49" s="510"/>
      <c r="Z49" s="510"/>
      <c r="AA49" s="510"/>
      <c r="AB49" s="510"/>
      <c r="AC49" s="510"/>
      <c r="AD49" s="510"/>
      <c r="AE49" s="510"/>
      <c r="AF49" s="510"/>
      <c r="AG49" s="510"/>
      <c r="AH49" s="510"/>
      <c r="AI49" s="510"/>
      <c r="AJ49" s="1"/>
      <c r="AK49" s="1"/>
    </row>
    <row r="50" spans="1:37" ht="31.5" customHeight="1" thickTop="1" thickBot="1" x14ac:dyDescent="0.3">
      <c r="A50" s="511" t="s">
        <v>37</v>
      </c>
      <c r="B50" s="511"/>
      <c r="C50" s="511"/>
      <c r="D50" s="511"/>
      <c r="E50" s="511"/>
      <c r="F50" s="511" t="s">
        <v>38</v>
      </c>
      <c r="G50" s="511"/>
      <c r="H50" s="511"/>
      <c r="I50" s="511"/>
      <c r="J50" s="511" t="s">
        <v>39</v>
      </c>
      <c r="K50" s="511"/>
      <c r="L50" s="511"/>
      <c r="M50" s="511"/>
      <c r="N50" s="511" t="s">
        <v>40</v>
      </c>
      <c r="O50" s="511"/>
      <c r="P50" s="511"/>
      <c r="Q50" s="511"/>
      <c r="R50" s="511"/>
      <c r="S50" s="511"/>
      <c r="T50" s="511"/>
      <c r="U50" s="511"/>
      <c r="V50" s="511"/>
      <c r="W50" s="511"/>
      <c r="X50" s="511" t="s">
        <v>41</v>
      </c>
      <c r="Y50" s="511"/>
      <c r="Z50" s="511"/>
      <c r="AA50" s="511"/>
      <c r="AB50" s="511"/>
      <c r="AC50" s="511"/>
      <c r="AD50" s="511"/>
      <c r="AE50" s="511"/>
      <c r="AF50" s="511" t="s">
        <v>42</v>
      </c>
      <c r="AG50" s="511"/>
      <c r="AH50" s="511"/>
      <c r="AI50" s="511"/>
      <c r="AJ50" s="1"/>
      <c r="AK50" s="1"/>
    </row>
    <row r="51" spans="1:37" ht="16.5" thickTop="1" thickBot="1" x14ac:dyDescent="0.3">
      <c r="A51" s="510">
        <v>3</v>
      </c>
      <c r="B51" s="510"/>
      <c r="C51" s="510"/>
      <c r="D51" s="510"/>
      <c r="E51" s="510"/>
      <c r="F51" s="515"/>
      <c r="G51" s="515"/>
      <c r="H51" s="515"/>
      <c r="I51" s="515"/>
      <c r="J51" s="510">
        <f>F51*$X$30</f>
        <v>0</v>
      </c>
      <c r="K51" s="510"/>
      <c r="L51" s="510"/>
      <c r="M51" s="510"/>
      <c r="N51" s="510"/>
      <c r="O51" s="510"/>
      <c r="P51" s="510"/>
      <c r="Q51" s="510"/>
      <c r="R51" s="510"/>
      <c r="S51" s="510"/>
      <c r="T51" s="510"/>
      <c r="U51" s="510"/>
      <c r="V51" s="510"/>
      <c r="W51" s="510"/>
      <c r="X51" s="510"/>
      <c r="Y51" s="510"/>
      <c r="Z51" s="510"/>
      <c r="AA51" s="510"/>
      <c r="AB51" s="510"/>
      <c r="AC51" s="510"/>
      <c r="AD51" s="510"/>
      <c r="AE51" s="510"/>
      <c r="AF51" s="510"/>
      <c r="AG51" s="510"/>
      <c r="AH51" s="510"/>
      <c r="AI51" s="510"/>
      <c r="AJ51" s="1"/>
      <c r="AK51" s="1"/>
    </row>
    <row r="52" spans="1:37" ht="16.5" thickTop="1" thickBot="1" x14ac:dyDescent="0.3">
      <c r="A52" s="510"/>
      <c r="B52" s="510"/>
      <c r="C52" s="510"/>
      <c r="D52" s="510"/>
      <c r="E52" s="510"/>
      <c r="F52" s="515"/>
      <c r="G52" s="515"/>
      <c r="H52" s="515"/>
      <c r="I52" s="515"/>
      <c r="J52" s="510"/>
      <c r="K52" s="510"/>
      <c r="L52" s="510"/>
      <c r="M52" s="510"/>
      <c r="N52" s="510"/>
      <c r="O52" s="510"/>
      <c r="P52" s="510"/>
      <c r="Q52" s="510"/>
      <c r="R52" s="510"/>
      <c r="S52" s="510"/>
      <c r="T52" s="510"/>
      <c r="U52" s="510"/>
      <c r="V52" s="510"/>
      <c r="W52" s="510"/>
      <c r="X52" s="510"/>
      <c r="Y52" s="510"/>
      <c r="Z52" s="510"/>
      <c r="AA52" s="510"/>
      <c r="AB52" s="510"/>
      <c r="AC52" s="510"/>
      <c r="AD52" s="510"/>
      <c r="AE52" s="510"/>
      <c r="AF52" s="510"/>
      <c r="AG52" s="510"/>
      <c r="AH52" s="510"/>
      <c r="AI52" s="510"/>
      <c r="AJ52" s="1"/>
      <c r="AK52" s="1"/>
    </row>
    <row r="53" spans="1:37" ht="16.5" thickTop="1" thickBot="1" x14ac:dyDescent="0.3">
      <c r="A53" s="510"/>
      <c r="B53" s="510"/>
      <c r="C53" s="510"/>
      <c r="D53" s="510"/>
      <c r="E53" s="510"/>
      <c r="F53" s="515"/>
      <c r="G53" s="515"/>
      <c r="H53" s="515"/>
      <c r="I53" s="515"/>
      <c r="J53" s="510"/>
      <c r="K53" s="510"/>
      <c r="L53" s="510"/>
      <c r="M53" s="510"/>
      <c r="N53" s="510"/>
      <c r="O53" s="510"/>
      <c r="P53" s="510"/>
      <c r="Q53" s="510"/>
      <c r="R53" s="510"/>
      <c r="S53" s="510"/>
      <c r="T53" s="510"/>
      <c r="U53" s="510"/>
      <c r="V53" s="510"/>
      <c r="W53" s="510"/>
      <c r="X53" s="510"/>
      <c r="Y53" s="510"/>
      <c r="Z53" s="510"/>
      <c r="AA53" s="510"/>
      <c r="AB53" s="510"/>
      <c r="AC53" s="510"/>
      <c r="AD53" s="510"/>
      <c r="AE53" s="510"/>
      <c r="AF53" s="510"/>
      <c r="AG53" s="510"/>
      <c r="AH53" s="510"/>
      <c r="AI53" s="510"/>
      <c r="AJ53" s="1"/>
      <c r="AK53" s="1"/>
    </row>
    <row r="54" spans="1:37" ht="16.5" thickTop="1" thickBot="1" x14ac:dyDescent="0.3">
      <c r="A54" s="510"/>
      <c r="B54" s="510"/>
      <c r="C54" s="510"/>
      <c r="D54" s="510"/>
      <c r="E54" s="510"/>
      <c r="F54" s="515"/>
      <c r="G54" s="515"/>
      <c r="H54" s="515"/>
      <c r="I54" s="515"/>
      <c r="J54" s="510"/>
      <c r="K54" s="510"/>
      <c r="L54" s="510"/>
      <c r="M54" s="510"/>
      <c r="N54" s="510"/>
      <c r="O54" s="510"/>
      <c r="P54" s="510"/>
      <c r="Q54" s="510"/>
      <c r="R54" s="510"/>
      <c r="S54" s="510"/>
      <c r="T54" s="510"/>
      <c r="U54" s="510"/>
      <c r="V54" s="510"/>
      <c r="W54" s="510"/>
      <c r="X54" s="510"/>
      <c r="Y54" s="510"/>
      <c r="Z54" s="510"/>
      <c r="AA54" s="510"/>
      <c r="AB54" s="510"/>
      <c r="AC54" s="510"/>
      <c r="AD54" s="510"/>
      <c r="AE54" s="510"/>
      <c r="AF54" s="510"/>
      <c r="AG54" s="510"/>
      <c r="AH54" s="510"/>
      <c r="AI54" s="510"/>
      <c r="AJ54" s="1"/>
      <c r="AK54" s="1"/>
    </row>
    <row r="55" spans="1:37" ht="16.5" thickTop="1" thickBot="1" x14ac:dyDescent="0.3">
      <c r="A55" s="510"/>
      <c r="B55" s="510"/>
      <c r="C55" s="510"/>
      <c r="D55" s="510"/>
      <c r="E55" s="510"/>
      <c r="F55" s="515"/>
      <c r="G55" s="515"/>
      <c r="H55" s="515"/>
      <c r="I55" s="515"/>
      <c r="J55" s="510"/>
      <c r="K55" s="510"/>
      <c r="L55" s="510"/>
      <c r="M55" s="510"/>
      <c r="N55" s="510"/>
      <c r="O55" s="510"/>
      <c r="P55" s="510"/>
      <c r="Q55" s="510"/>
      <c r="R55" s="510"/>
      <c r="S55" s="510"/>
      <c r="T55" s="510"/>
      <c r="U55" s="510"/>
      <c r="V55" s="510"/>
      <c r="W55" s="510"/>
      <c r="X55" s="510"/>
      <c r="Y55" s="510"/>
      <c r="Z55" s="510"/>
      <c r="AA55" s="510"/>
      <c r="AB55" s="510"/>
      <c r="AC55" s="510"/>
      <c r="AD55" s="510"/>
      <c r="AE55" s="510"/>
      <c r="AF55" s="510"/>
      <c r="AG55" s="510"/>
      <c r="AH55" s="510"/>
      <c r="AI55" s="510"/>
      <c r="AJ55" s="1"/>
      <c r="AK55" s="1"/>
    </row>
    <row r="56" spans="1:37" ht="31.5" customHeight="1" thickTop="1" thickBot="1" x14ac:dyDescent="0.3">
      <c r="A56" s="511" t="s">
        <v>37</v>
      </c>
      <c r="B56" s="511"/>
      <c r="C56" s="511"/>
      <c r="D56" s="511"/>
      <c r="E56" s="511"/>
      <c r="F56" s="511" t="s">
        <v>38</v>
      </c>
      <c r="G56" s="511"/>
      <c r="H56" s="511"/>
      <c r="I56" s="511"/>
      <c r="J56" s="511" t="s">
        <v>39</v>
      </c>
      <c r="K56" s="511"/>
      <c r="L56" s="511"/>
      <c r="M56" s="511"/>
      <c r="N56" s="511" t="s">
        <v>40</v>
      </c>
      <c r="O56" s="511"/>
      <c r="P56" s="511"/>
      <c r="Q56" s="511"/>
      <c r="R56" s="511"/>
      <c r="S56" s="511"/>
      <c r="T56" s="511"/>
      <c r="U56" s="511"/>
      <c r="V56" s="511"/>
      <c r="W56" s="511"/>
      <c r="X56" s="511" t="s">
        <v>41</v>
      </c>
      <c r="Y56" s="511"/>
      <c r="Z56" s="511"/>
      <c r="AA56" s="511"/>
      <c r="AB56" s="511"/>
      <c r="AC56" s="511"/>
      <c r="AD56" s="511"/>
      <c r="AE56" s="511"/>
      <c r="AF56" s="511" t="s">
        <v>42</v>
      </c>
      <c r="AG56" s="511"/>
      <c r="AH56" s="511"/>
      <c r="AI56" s="511"/>
      <c r="AJ56" s="1"/>
      <c r="AK56" s="1"/>
    </row>
    <row r="57" spans="1:37" ht="16.5" thickTop="1" thickBot="1" x14ac:dyDescent="0.3">
      <c r="A57" s="510">
        <v>4</v>
      </c>
      <c r="B57" s="510"/>
      <c r="C57" s="510"/>
      <c r="D57" s="510"/>
      <c r="E57" s="510"/>
      <c r="F57" s="515"/>
      <c r="G57" s="515"/>
      <c r="H57" s="515"/>
      <c r="I57" s="515"/>
      <c r="J57" s="510">
        <f>F57*$X$30</f>
        <v>0</v>
      </c>
      <c r="K57" s="510"/>
      <c r="L57" s="510"/>
      <c r="M57" s="510"/>
      <c r="N57" s="510"/>
      <c r="O57" s="510"/>
      <c r="P57" s="510"/>
      <c r="Q57" s="510"/>
      <c r="R57" s="510"/>
      <c r="S57" s="510"/>
      <c r="T57" s="510"/>
      <c r="U57" s="510"/>
      <c r="V57" s="510"/>
      <c r="W57" s="510"/>
      <c r="X57" s="510"/>
      <c r="Y57" s="510"/>
      <c r="Z57" s="510"/>
      <c r="AA57" s="510"/>
      <c r="AB57" s="510"/>
      <c r="AC57" s="510"/>
      <c r="AD57" s="510"/>
      <c r="AE57" s="510"/>
      <c r="AF57" s="510"/>
      <c r="AG57" s="510"/>
      <c r="AH57" s="510"/>
      <c r="AI57" s="510"/>
      <c r="AJ57" s="1"/>
      <c r="AK57" s="1"/>
    </row>
    <row r="58" spans="1:37" ht="16.5" thickTop="1" thickBot="1" x14ac:dyDescent="0.3">
      <c r="A58" s="510"/>
      <c r="B58" s="510"/>
      <c r="C58" s="510"/>
      <c r="D58" s="510"/>
      <c r="E58" s="510"/>
      <c r="F58" s="515"/>
      <c r="G58" s="515"/>
      <c r="H58" s="515"/>
      <c r="I58" s="515"/>
      <c r="J58" s="510"/>
      <c r="K58" s="510"/>
      <c r="L58" s="510"/>
      <c r="M58" s="510"/>
      <c r="N58" s="510"/>
      <c r="O58" s="510"/>
      <c r="P58" s="510"/>
      <c r="Q58" s="510"/>
      <c r="R58" s="510"/>
      <c r="S58" s="510"/>
      <c r="T58" s="510"/>
      <c r="U58" s="510"/>
      <c r="V58" s="510"/>
      <c r="W58" s="510"/>
      <c r="X58" s="510"/>
      <c r="Y58" s="510"/>
      <c r="Z58" s="510"/>
      <c r="AA58" s="510"/>
      <c r="AB58" s="510"/>
      <c r="AC58" s="510"/>
      <c r="AD58" s="510"/>
      <c r="AE58" s="510"/>
      <c r="AF58" s="510"/>
      <c r="AG58" s="510"/>
      <c r="AH58" s="510"/>
      <c r="AI58" s="510"/>
      <c r="AJ58" s="1"/>
      <c r="AK58" s="1"/>
    </row>
    <row r="59" spans="1:37" ht="16.5" thickTop="1" thickBot="1" x14ac:dyDescent="0.3">
      <c r="A59" s="510"/>
      <c r="B59" s="510"/>
      <c r="C59" s="510"/>
      <c r="D59" s="510"/>
      <c r="E59" s="510"/>
      <c r="F59" s="515"/>
      <c r="G59" s="515"/>
      <c r="H59" s="515"/>
      <c r="I59" s="515"/>
      <c r="J59" s="510"/>
      <c r="K59" s="510"/>
      <c r="L59" s="510"/>
      <c r="M59" s="510"/>
      <c r="N59" s="510"/>
      <c r="O59" s="510"/>
      <c r="P59" s="510"/>
      <c r="Q59" s="510"/>
      <c r="R59" s="510"/>
      <c r="S59" s="510"/>
      <c r="T59" s="510"/>
      <c r="U59" s="510"/>
      <c r="V59" s="510"/>
      <c r="W59" s="510"/>
      <c r="X59" s="510"/>
      <c r="Y59" s="510"/>
      <c r="Z59" s="510"/>
      <c r="AA59" s="510"/>
      <c r="AB59" s="510"/>
      <c r="AC59" s="510"/>
      <c r="AD59" s="510"/>
      <c r="AE59" s="510"/>
      <c r="AF59" s="510"/>
      <c r="AG59" s="510"/>
      <c r="AH59" s="510"/>
      <c r="AI59" s="510"/>
      <c r="AJ59" s="1"/>
      <c r="AK59" s="1"/>
    </row>
    <row r="60" spans="1:37" ht="16.5" thickTop="1" thickBot="1" x14ac:dyDescent="0.3">
      <c r="A60" s="510"/>
      <c r="B60" s="510"/>
      <c r="C60" s="510"/>
      <c r="D60" s="510"/>
      <c r="E60" s="510"/>
      <c r="F60" s="515"/>
      <c r="G60" s="515"/>
      <c r="H60" s="515"/>
      <c r="I60" s="515"/>
      <c r="J60" s="510"/>
      <c r="K60" s="510"/>
      <c r="L60" s="510"/>
      <c r="M60" s="510"/>
      <c r="N60" s="510"/>
      <c r="O60" s="510"/>
      <c r="P60" s="510"/>
      <c r="Q60" s="510"/>
      <c r="R60" s="510"/>
      <c r="S60" s="510"/>
      <c r="T60" s="510"/>
      <c r="U60" s="510"/>
      <c r="V60" s="510"/>
      <c r="W60" s="510"/>
      <c r="X60" s="510"/>
      <c r="Y60" s="510"/>
      <c r="Z60" s="510"/>
      <c r="AA60" s="510"/>
      <c r="AB60" s="510"/>
      <c r="AC60" s="510"/>
      <c r="AD60" s="510"/>
      <c r="AE60" s="510"/>
      <c r="AF60" s="510"/>
      <c r="AG60" s="510"/>
      <c r="AH60" s="510"/>
      <c r="AI60" s="510"/>
      <c r="AJ60" s="1"/>
      <c r="AK60" s="1"/>
    </row>
    <row r="61" spans="1:37" ht="16.5" thickTop="1" thickBot="1" x14ac:dyDescent="0.3">
      <c r="A61" s="510"/>
      <c r="B61" s="510"/>
      <c r="C61" s="510"/>
      <c r="D61" s="510"/>
      <c r="E61" s="510"/>
      <c r="F61" s="515"/>
      <c r="G61" s="515"/>
      <c r="H61" s="515"/>
      <c r="I61" s="515"/>
      <c r="J61" s="510"/>
      <c r="K61" s="510"/>
      <c r="L61" s="510"/>
      <c r="M61" s="510"/>
      <c r="N61" s="510"/>
      <c r="O61" s="510"/>
      <c r="P61" s="510"/>
      <c r="Q61" s="510"/>
      <c r="R61" s="510"/>
      <c r="S61" s="510"/>
      <c r="T61" s="510"/>
      <c r="U61" s="510"/>
      <c r="V61" s="510"/>
      <c r="W61" s="510"/>
      <c r="X61" s="510"/>
      <c r="Y61" s="510"/>
      <c r="Z61" s="510"/>
      <c r="AA61" s="510"/>
      <c r="AB61" s="510"/>
      <c r="AC61" s="510"/>
      <c r="AD61" s="510"/>
      <c r="AE61" s="510"/>
      <c r="AF61" s="510"/>
      <c r="AG61" s="510"/>
      <c r="AH61" s="510"/>
      <c r="AI61" s="510"/>
      <c r="AJ61" s="1"/>
      <c r="AK61" s="1"/>
    </row>
    <row r="62" spans="1:37" ht="31.5" customHeight="1" thickTop="1" thickBot="1" x14ac:dyDescent="0.3">
      <c r="A62" s="511" t="s">
        <v>37</v>
      </c>
      <c r="B62" s="511"/>
      <c r="C62" s="511"/>
      <c r="D62" s="511"/>
      <c r="E62" s="511"/>
      <c r="F62" s="511" t="s">
        <v>38</v>
      </c>
      <c r="G62" s="511"/>
      <c r="H62" s="511"/>
      <c r="I62" s="511"/>
      <c r="J62" s="511" t="s">
        <v>39</v>
      </c>
      <c r="K62" s="511"/>
      <c r="L62" s="511"/>
      <c r="M62" s="511"/>
      <c r="N62" s="511" t="s">
        <v>40</v>
      </c>
      <c r="O62" s="511"/>
      <c r="P62" s="511"/>
      <c r="Q62" s="511"/>
      <c r="R62" s="511"/>
      <c r="S62" s="511"/>
      <c r="T62" s="511"/>
      <c r="U62" s="511"/>
      <c r="V62" s="511"/>
      <c r="W62" s="511"/>
      <c r="X62" s="511" t="s">
        <v>41</v>
      </c>
      <c r="Y62" s="511"/>
      <c r="Z62" s="511"/>
      <c r="AA62" s="511"/>
      <c r="AB62" s="511"/>
      <c r="AC62" s="511"/>
      <c r="AD62" s="511"/>
      <c r="AE62" s="511"/>
      <c r="AF62" s="511" t="s">
        <v>42</v>
      </c>
      <c r="AG62" s="511"/>
      <c r="AH62" s="511"/>
      <c r="AI62" s="511"/>
      <c r="AJ62" s="1"/>
      <c r="AK62" s="1"/>
    </row>
    <row r="63" spans="1:37" ht="16.5" thickTop="1" thickBot="1" x14ac:dyDescent="0.3">
      <c r="A63" s="510">
        <v>5</v>
      </c>
      <c r="B63" s="510"/>
      <c r="C63" s="510"/>
      <c r="D63" s="510"/>
      <c r="E63" s="510"/>
      <c r="F63" s="515"/>
      <c r="G63" s="515"/>
      <c r="H63" s="515"/>
      <c r="I63" s="515"/>
      <c r="J63" s="510">
        <f>F63*$X$30</f>
        <v>0</v>
      </c>
      <c r="K63" s="510"/>
      <c r="L63" s="510"/>
      <c r="M63" s="510"/>
      <c r="N63" s="510"/>
      <c r="O63" s="510"/>
      <c r="P63" s="510"/>
      <c r="Q63" s="510"/>
      <c r="R63" s="510"/>
      <c r="S63" s="510"/>
      <c r="T63" s="510"/>
      <c r="U63" s="510"/>
      <c r="V63" s="510"/>
      <c r="W63" s="510"/>
      <c r="X63" s="510"/>
      <c r="Y63" s="510"/>
      <c r="Z63" s="510"/>
      <c r="AA63" s="510"/>
      <c r="AB63" s="510"/>
      <c r="AC63" s="510"/>
      <c r="AD63" s="510"/>
      <c r="AE63" s="510"/>
      <c r="AF63" s="510"/>
      <c r="AG63" s="510"/>
      <c r="AH63" s="510"/>
      <c r="AI63" s="510"/>
      <c r="AJ63" s="1"/>
      <c r="AK63" s="1"/>
    </row>
    <row r="64" spans="1:37" ht="16.5" thickTop="1" thickBot="1" x14ac:dyDescent="0.3">
      <c r="A64" s="510"/>
      <c r="B64" s="510"/>
      <c r="C64" s="510"/>
      <c r="D64" s="510"/>
      <c r="E64" s="510"/>
      <c r="F64" s="515"/>
      <c r="G64" s="515"/>
      <c r="H64" s="515"/>
      <c r="I64" s="515"/>
      <c r="J64" s="510"/>
      <c r="K64" s="510"/>
      <c r="L64" s="510"/>
      <c r="M64" s="510"/>
      <c r="N64" s="510"/>
      <c r="O64" s="510"/>
      <c r="P64" s="510"/>
      <c r="Q64" s="510"/>
      <c r="R64" s="510"/>
      <c r="S64" s="510"/>
      <c r="T64" s="510"/>
      <c r="U64" s="510"/>
      <c r="V64" s="510"/>
      <c r="W64" s="510"/>
      <c r="X64" s="510"/>
      <c r="Y64" s="510"/>
      <c r="Z64" s="510"/>
      <c r="AA64" s="510"/>
      <c r="AB64" s="510"/>
      <c r="AC64" s="510"/>
      <c r="AD64" s="510"/>
      <c r="AE64" s="510"/>
      <c r="AF64" s="510"/>
      <c r="AG64" s="510"/>
      <c r="AH64" s="510"/>
      <c r="AI64" s="510"/>
      <c r="AJ64" s="1"/>
      <c r="AK64" s="1"/>
    </row>
    <row r="65" spans="1:37" ht="16.5" thickTop="1" thickBot="1" x14ac:dyDescent="0.3">
      <c r="A65" s="510"/>
      <c r="B65" s="510"/>
      <c r="C65" s="510"/>
      <c r="D65" s="510"/>
      <c r="E65" s="510"/>
      <c r="F65" s="515"/>
      <c r="G65" s="515"/>
      <c r="H65" s="515"/>
      <c r="I65" s="515"/>
      <c r="J65" s="510"/>
      <c r="K65" s="510"/>
      <c r="L65" s="510"/>
      <c r="M65" s="510"/>
      <c r="N65" s="510"/>
      <c r="O65" s="510"/>
      <c r="P65" s="510"/>
      <c r="Q65" s="510"/>
      <c r="R65" s="510"/>
      <c r="S65" s="510"/>
      <c r="T65" s="510"/>
      <c r="U65" s="510"/>
      <c r="V65" s="510"/>
      <c r="W65" s="510"/>
      <c r="X65" s="510"/>
      <c r="Y65" s="510"/>
      <c r="Z65" s="510"/>
      <c r="AA65" s="510"/>
      <c r="AB65" s="510"/>
      <c r="AC65" s="510"/>
      <c r="AD65" s="510"/>
      <c r="AE65" s="510"/>
      <c r="AF65" s="510"/>
      <c r="AG65" s="510"/>
      <c r="AH65" s="510"/>
      <c r="AI65" s="510"/>
      <c r="AJ65" s="1"/>
      <c r="AK65" s="1"/>
    </row>
    <row r="66" spans="1:37" ht="16.5" thickTop="1" thickBot="1" x14ac:dyDescent="0.3">
      <c r="A66" s="510"/>
      <c r="B66" s="510"/>
      <c r="C66" s="510"/>
      <c r="D66" s="510"/>
      <c r="E66" s="510"/>
      <c r="F66" s="515"/>
      <c r="G66" s="515"/>
      <c r="H66" s="515"/>
      <c r="I66" s="515"/>
      <c r="J66" s="510"/>
      <c r="K66" s="510"/>
      <c r="L66" s="510"/>
      <c r="M66" s="510"/>
      <c r="N66" s="510"/>
      <c r="O66" s="510"/>
      <c r="P66" s="510"/>
      <c r="Q66" s="510"/>
      <c r="R66" s="510"/>
      <c r="S66" s="510"/>
      <c r="T66" s="510"/>
      <c r="U66" s="510"/>
      <c r="V66" s="510"/>
      <c r="W66" s="510"/>
      <c r="X66" s="510"/>
      <c r="Y66" s="510"/>
      <c r="Z66" s="510"/>
      <c r="AA66" s="510"/>
      <c r="AB66" s="510"/>
      <c r="AC66" s="510"/>
      <c r="AD66" s="510"/>
      <c r="AE66" s="510"/>
      <c r="AF66" s="510"/>
      <c r="AG66" s="510"/>
      <c r="AH66" s="510"/>
      <c r="AI66" s="510"/>
      <c r="AJ66" s="1"/>
      <c r="AK66" s="1"/>
    </row>
    <row r="67" spans="1:37" ht="16.5" thickTop="1" thickBot="1" x14ac:dyDescent="0.3">
      <c r="A67" s="510"/>
      <c r="B67" s="510"/>
      <c r="C67" s="510"/>
      <c r="D67" s="510"/>
      <c r="E67" s="510"/>
      <c r="F67" s="515"/>
      <c r="G67" s="515"/>
      <c r="H67" s="515"/>
      <c r="I67" s="515"/>
      <c r="J67" s="510"/>
      <c r="K67" s="510"/>
      <c r="L67" s="510"/>
      <c r="M67" s="510"/>
      <c r="N67" s="510"/>
      <c r="O67" s="510"/>
      <c r="P67" s="510"/>
      <c r="Q67" s="510"/>
      <c r="R67" s="510"/>
      <c r="S67" s="510"/>
      <c r="T67" s="510"/>
      <c r="U67" s="510"/>
      <c r="V67" s="510"/>
      <c r="W67" s="510"/>
      <c r="X67" s="510"/>
      <c r="Y67" s="510"/>
      <c r="Z67" s="510"/>
      <c r="AA67" s="510"/>
      <c r="AB67" s="510"/>
      <c r="AC67" s="510"/>
      <c r="AD67" s="510"/>
      <c r="AE67" s="510"/>
      <c r="AF67" s="510"/>
      <c r="AG67" s="510"/>
      <c r="AH67" s="510"/>
      <c r="AI67" s="510"/>
      <c r="AJ67" s="1"/>
      <c r="AK67" s="1"/>
    </row>
    <row r="68" spans="1:37" ht="31.5" hidden="1" customHeight="1" thickTop="1" thickBot="1" x14ac:dyDescent="0.3">
      <c r="A68" s="511" t="s">
        <v>37</v>
      </c>
      <c r="B68" s="511"/>
      <c r="C68" s="511"/>
      <c r="D68" s="511"/>
      <c r="E68" s="511"/>
      <c r="F68" s="511" t="s">
        <v>38</v>
      </c>
      <c r="G68" s="511"/>
      <c r="H68" s="511"/>
      <c r="I68" s="511"/>
      <c r="J68" s="511" t="s">
        <v>39</v>
      </c>
      <c r="K68" s="511"/>
      <c r="L68" s="511"/>
      <c r="M68" s="511"/>
      <c r="N68" s="511" t="s">
        <v>40</v>
      </c>
      <c r="O68" s="511"/>
      <c r="P68" s="511"/>
      <c r="Q68" s="511"/>
      <c r="R68" s="511"/>
      <c r="S68" s="511"/>
      <c r="T68" s="511"/>
      <c r="U68" s="511"/>
      <c r="V68" s="511"/>
      <c r="W68" s="511"/>
      <c r="X68" s="511" t="s">
        <v>41</v>
      </c>
      <c r="Y68" s="511"/>
      <c r="Z68" s="511"/>
      <c r="AA68" s="511"/>
      <c r="AB68" s="511"/>
      <c r="AC68" s="511"/>
      <c r="AD68" s="511"/>
      <c r="AE68" s="511"/>
      <c r="AF68" s="511" t="s">
        <v>42</v>
      </c>
      <c r="AG68" s="511"/>
      <c r="AH68" s="511"/>
      <c r="AI68" s="511"/>
      <c r="AJ68" s="1"/>
      <c r="AK68" s="1"/>
    </row>
    <row r="69" spans="1:37" ht="16.5" hidden="1" customHeight="1" thickTop="1" thickBot="1" x14ac:dyDescent="0.3">
      <c r="A69" s="510">
        <v>6</v>
      </c>
      <c r="B69" s="510"/>
      <c r="C69" s="510"/>
      <c r="D69" s="510"/>
      <c r="E69" s="510"/>
      <c r="F69" s="515"/>
      <c r="G69" s="515"/>
      <c r="H69" s="515"/>
      <c r="I69" s="515"/>
      <c r="J69" s="510">
        <f>F69*$X$30</f>
        <v>0</v>
      </c>
      <c r="K69" s="510"/>
      <c r="L69" s="510"/>
      <c r="M69" s="510"/>
      <c r="N69" s="510"/>
      <c r="O69" s="510"/>
      <c r="P69" s="510"/>
      <c r="Q69" s="510"/>
      <c r="R69" s="510"/>
      <c r="S69" s="510"/>
      <c r="T69" s="510"/>
      <c r="U69" s="510"/>
      <c r="V69" s="510"/>
      <c r="W69" s="510"/>
      <c r="X69" s="510"/>
      <c r="Y69" s="510"/>
      <c r="Z69" s="510"/>
      <c r="AA69" s="510"/>
      <c r="AB69" s="510"/>
      <c r="AC69" s="510"/>
      <c r="AD69" s="510"/>
      <c r="AE69" s="510"/>
      <c r="AF69" s="510"/>
      <c r="AG69" s="510"/>
      <c r="AH69" s="510"/>
      <c r="AI69" s="510"/>
      <c r="AJ69" s="1"/>
      <c r="AK69" s="1"/>
    </row>
    <row r="70" spans="1:37" ht="16.5" hidden="1" customHeight="1" thickTop="1" thickBot="1" x14ac:dyDescent="0.3">
      <c r="A70" s="510"/>
      <c r="B70" s="510"/>
      <c r="C70" s="510"/>
      <c r="D70" s="510"/>
      <c r="E70" s="510"/>
      <c r="F70" s="515"/>
      <c r="G70" s="515"/>
      <c r="H70" s="515"/>
      <c r="I70" s="515"/>
      <c r="J70" s="510"/>
      <c r="K70" s="510"/>
      <c r="L70" s="510"/>
      <c r="M70" s="510"/>
      <c r="N70" s="510"/>
      <c r="O70" s="510"/>
      <c r="P70" s="510"/>
      <c r="Q70" s="510"/>
      <c r="R70" s="510"/>
      <c r="S70" s="510"/>
      <c r="T70" s="510"/>
      <c r="U70" s="510"/>
      <c r="V70" s="510"/>
      <c r="W70" s="510"/>
      <c r="X70" s="510"/>
      <c r="Y70" s="510"/>
      <c r="Z70" s="510"/>
      <c r="AA70" s="510"/>
      <c r="AB70" s="510"/>
      <c r="AC70" s="510"/>
      <c r="AD70" s="510"/>
      <c r="AE70" s="510"/>
      <c r="AF70" s="510"/>
      <c r="AG70" s="510"/>
      <c r="AH70" s="510"/>
      <c r="AI70" s="510"/>
      <c r="AJ70" s="1"/>
      <c r="AK70" s="1"/>
    </row>
    <row r="71" spans="1:37" ht="16.5" hidden="1" customHeight="1" thickTop="1" thickBot="1" x14ac:dyDescent="0.3">
      <c r="A71" s="510"/>
      <c r="B71" s="510"/>
      <c r="C71" s="510"/>
      <c r="D71" s="510"/>
      <c r="E71" s="510"/>
      <c r="F71" s="515"/>
      <c r="G71" s="515"/>
      <c r="H71" s="515"/>
      <c r="I71" s="515"/>
      <c r="J71" s="510"/>
      <c r="K71" s="510"/>
      <c r="L71" s="510"/>
      <c r="M71" s="510"/>
      <c r="N71" s="510"/>
      <c r="O71" s="510"/>
      <c r="P71" s="510"/>
      <c r="Q71" s="510"/>
      <c r="R71" s="510"/>
      <c r="S71" s="510"/>
      <c r="T71" s="510"/>
      <c r="U71" s="510"/>
      <c r="V71" s="510"/>
      <c r="W71" s="510"/>
      <c r="X71" s="510"/>
      <c r="Y71" s="510"/>
      <c r="Z71" s="510"/>
      <c r="AA71" s="510"/>
      <c r="AB71" s="510"/>
      <c r="AC71" s="510"/>
      <c r="AD71" s="510"/>
      <c r="AE71" s="510"/>
      <c r="AF71" s="510"/>
      <c r="AG71" s="510"/>
      <c r="AH71" s="510"/>
      <c r="AI71" s="510"/>
      <c r="AJ71" s="1"/>
      <c r="AK71" s="1"/>
    </row>
    <row r="72" spans="1:37" ht="16.5" hidden="1" customHeight="1" thickTop="1" thickBot="1" x14ac:dyDescent="0.3">
      <c r="A72" s="510"/>
      <c r="B72" s="510"/>
      <c r="C72" s="510"/>
      <c r="D72" s="510"/>
      <c r="E72" s="510"/>
      <c r="F72" s="515"/>
      <c r="G72" s="515"/>
      <c r="H72" s="515"/>
      <c r="I72" s="515"/>
      <c r="J72" s="510"/>
      <c r="K72" s="510"/>
      <c r="L72" s="510"/>
      <c r="M72" s="510"/>
      <c r="N72" s="510"/>
      <c r="O72" s="510"/>
      <c r="P72" s="510"/>
      <c r="Q72" s="510"/>
      <c r="R72" s="510"/>
      <c r="S72" s="510"/>
      <c r="T72" s="510"/>
      <c r="U72" s="510"/>
      <c r="V72" s="510"/>
      <c r="W72" s="510"/>
      <c r="X72" s="510"/>
      <c r="Y72" s="510"/>
      <c r="Z72" s="510"/>
      <c r="AA72" s="510"/>
      <c r="AB72" s="510"/>
      <c r="AC72" s="510"/>
      <c r="AD72" s="510"/>
      <c r="AE72" s="510"/>
      <c r="AF72" s="510"/>
      <c r="AG72" s="510"/>
      <c r="AH72" s="510"/>
      <c r="AI72" s="510"/>
      <c r="AJ72" s="1"/>
      <c r="AK72" s="1"/>
    </row>
    <row r="73" spans="1:37" ht="16.5" hidden="1" customHeight="1" thickTop="1" thickBot="1" x14ac:dyDescent="0.3">
      <c r="A73" s="510"/>
      <c r="B73" s="510"/>
      <c r="C73" s="510"/>
      <c r="D73" s="510"/>
      <c r="E73" s="510"/>
      <c r="F73" s="515"/>
      <c r="G73" s="515"/>
      <c r="H73" s="515"/>
      <c r="I73" s="515"/>
      <c r="J73" s="510"/>
      <c r="K73" s="510"/>
      <c r="L73" s="510"/>
      <c r="M73" s="510"/>
      <c r="N73" s="510"/>
      <c r="O73" s="510"/>
      <c r="P73" s="510"/>
      <c r="Q73" s="510"/>
      <c r="R73" s="510"/>
      <c r="S73" s="510"/>
      <c r="T73" s="510"/>
      <c r="U73" s="510"/>
      <c r="V73" s="510"/>
      <c r="W73" s="510"/>
      <c r="X73" s="510"/>
      <c r="Y73" s="510"/>
      <c r="Z73" s="510"/>
      <c r="AA73" s="510"/>
      <c r="AB73" s="510"/>
      <c r="AC73" s="510"/>
      <c r="AD73" s="510"/>
      <c r="AE73" s="510"/>
      <c r="AF73" s="510"/>
      <c r="AG73" s="510"/>
      <c r="AH73" s="510"/>
      <c r="AI73" s="510"/>
      <c r="AJ73" s="1"/>
      <c r="AK73" s="1"/>
    </row>
    <row r="74" spans="1:37" ht="31.5" hidden="1" customHeight="1" thickTop="1" thickBot="1" x14ac:dyDescent="0.3">
      <c r="A74" s="511" t="s">
        <v>37</v>
      </c>
      <c r="B74" s="511"/>
      <c r="C74" s="511"/>
      <c r="D74" s="511"/>
      <c r="E74" s="511"/>
      <c r="F74" s="511" t="s">
        <v>38</v>
      </c>
      <c r="G74" s="511"/>
      <c r="H74" s="511"/>
      <c r="I74" s="511"/>
      <c r="J74" s="511" t="s">
        <v>39</v>
      </c>
      <c r="K74" s="511"/>
      <c r="L74" s="511"/>
      <c r="M74" s="511"/>
      <c r="N74" s="511" t="s">
        <v>40</v>
      </c>
      <c r="O74" s="511"/>
      <c r="P74" s="511"/>
      <c r="Q74" s="511"/>
      <c r="R74" s="511"/>
      <c r="S74" s="511"/>
      <c r="T74" s="511"/>
      <c r="U74" s="511"/>
      <c r="V74" s="511"/>
      <c r="W74" s="511"/>
      <c r="X74" s="511" t="s">
        <v>41</v>
      </c>
      <c r="Y74" s="511"/>
      <c r="Z74" s="511"/>
      <c r="AA74" s="511"/>
      <c r="AB74" s="511"/>
      <c r="AC74" s="511"/>
      <c r="AD74" s="511"/>
      <c r="AE74" s="511"/>
      <c r="AF74" s="511" t="s">
        <v>42</v>
      </c>
      <c r="AG74" s="511"/>
      <c r="AH74" s="511"/>
      <c r="AI74" s="511"/>
      <c r="AJ74" s="1"/>
      <c r="AK74" s="1"/>
    </row>
    <row r="75" spans="1:37" ht="16.5" hidden="1" customHeight="1" thickTop="1" thickBot="1" x14ac:dyDescent="0.3">
      <c r="A75" s="510">
        <v>7</v>
      </c>
      <c r="B75" s="510"/>
      <c r="C75" s="510"/>
      <c r="D75" s="510"/>
      <c r="E75" s="510"/>
      <c r="F75" s="515"/>
      <c r="G75" s="515"/>
      <c r="H75" s="515"/>
      <c r="I75" s="515"/>
      <c r="J75" s="510">
        <f>F75*$X$30</f>
        <v>0</v>
      </c>
      <c r="K75" s="510"/>
      <c r="L75" s="510"/>
      <c r="M75" s="510"/>
      <c r="N75" s="510"/>
      <c r="O75" s="510"/>
      <c r="P75" s="510"/>
      <c r="Q75" s="510"/>
      <c r="R75" s="510"/>
      <c r="S75" s="510"/>
      <c r="T75" s="510"/>
      <c r="U75" s="510"/>
      <c r="V75" s="510"/>
      <c r="W75" s="510"/>
      <c r="X75" s="510"/>
      <c r="Y75" s="510"/>
      <c r="Z75" s="510"/>
      <c r="AA75" s="510"/>
      <c r="AB75" s="510"/>
      <c r="AC75" s="510"/>
      <c r="AD75" s="510"/>
      <c r="AE75" s="510"/>
      <c r="AF75" s="510"/>
      <c r="AG75" s="510"/>
      <c r="AH75" s="510"/>
      <c r="AI75" s="510"/>
      <c r="AJ75" s="1"/>
      <c r="AK75" s="1"/>
    </row>
    <row r="76" spans="1:37" ht="16.5" hidden="1" customHeight="1" thickTop="1" thickBot="1" x14ac:dyDescent="0.3">
      <c r="A76" s="510"/>
      <c r="B76" s="510"/>
      <c r="C76" s="510"/>
      <c r="D76" s="510"/>
      <c r="E76" s="510"/>
      <c r="F76" s="515"/>
      <c r="G76" s="515"/>
      <c r="H76" s="515"/>
      <c r="I76" s="515"/>
      <c r="J76" s="510"/>
      <c r="K76" s="510"/>
      <c r="L76" s="510"/>
      <c r="M76" s="510"/>
      <c r="N76" s="510"/>
      <c r="O76" s="510"/>
      <c r="P76" s="510"/>
      <c r="Q76" s="510"/>
      <c r="R76" s="510"/>
      <c r="S76" s="510"/>
      <c r="T76" s="510"/>
      <c r="U76" s="510"/>
      <c r="V76" s="510"/>
      <c r="W76" s="510"/>
      <c r="X76" s="510"/>
      <c r="Y76" s="510"/>
      <c r="Z76" s="510"/>
      <c r="AA76" s="510"/>
      <c r="AB76" s="510"/>
      <c r="AC76" s="510"/>
      <c r="AD76" s="510"/>
      <c r="AE76" s="510"/>
      <c r="AF76" s="510"/>
      <c r="AG76" s="510"/>
      <c r="AH76" s="510"/>
      <c r="AI76" s="510"/>
      <c r="AJ76" s="1"/>
      <c r="AK76" s="1"/>
    </row>
    <row r="77" spans="1:37" ht="16.5" hidden="1" customHeight="1" thickTop="1" thickBot="1" x14ac:dyDescent="0.3">
      <c r="A77" s="510"/>
      <c r="B77" s="510"/>
      <c r="C77" s="510"/>
      <c r="D77" s="510"/>
      <c r="E77" s="510"/>
      <c r="F77" s="515"/>
      <c r="G77" s="515"/>
      <c r="H77" s="515"/>
      <c r="I77" s="515"/>
      <c r="J77" s="510"/>
      <c r="K77" s="510"/>
      <c r="L77" s="510"/>
      <c r="M77" s="510"/>
      <c r="N77" s="510"/>
      <c r="O77" s="510"/>
      <c r="P77" s="510"/>
      <c r="Q77" s="510"/>
      <c r="R77" s="510"/>
      <c r="S77" s="510"/>
      <c r="T77" s="510"/>
      <c r="U77" s="510"/>
      <c r="V77" s="510"/>
      <c r="W77" s="510"/>
      <c r="X77" s="510"/>
      <c r="Y77" s="510"/>
      <c r="Z77" s="510"/>
      <c r="AA77" s="510"/>
      <c r="AB77" s="510"/>
      <c r="AC77" s="510"/>
      <c r="AD77" s="510"/>
      <c r="AE77" s="510"/>
      <c r="AF77" s="510"/>
      <c r="AG77" s="510"/>
      <c r="AH77" s="510"/>
      <c r="AI77" s="510"/>
      <c r="AJ77" s="1"/>
      <c r="AK77" s="1"/>
    </row>
    <row r="78" spans="1:37" ht="16.5" hidden="1" customHeight="1" thickTop="1" thickBot="1" x14ac:dyDescent="0.3">
      <c r="A78" s="510"/>
      <c r="B78" s="510"/>
      <c r="C78" s="510"/>
      <c r="D78" s="510"/>
      <c r="E78" s="510"/>
      <c r="F78" s="515"/>
      <c r="G78" s="515"/>
      <c r="H78" s="515"/>
      <c r="I78" s="515"/>
      <c r="J78" s="510"/>
      <c r="K78" s="510"/>
      <c r="L78" s="510"/>
      <c r="M78" s="510"/>
      <c r="N78" s="510"/>
      <c r="O78" s="510"/>
      <c r="P78" s="510"/>
      <c r="Q78" s="510"/>
      <c r="R78" s="510"/>
      <c r="S78" s="510"/>
      <c r="T78" s="510"/>
      <c r="U78" s="510"/>
      <c r="V78" s="510"/>
      <c r="W78" s="510"/>
      <c r="X78" s="510"/>
      <c r="Y78" s="510"/>
      <c r="Z78" s="510"/>
      <c r="AA78" s="510"/>
      <c r="AB78" s="510"/>
      <c r="AC78" s="510"/>
      <c r="AD78" s="510"/>
      <c r="AE78" s="510"/>
      <c r="AF78" s="510"/>
      <c r="AG78" s="510"/>
      <c r="AH78" s="510"/>
      <c r="AI78" s="510"/>
      <c r="AJ78" s="1"/>
      <c r="AK78" s="1"/>
    </row>
    <row r="79" spans="1:37" ht="16.5" hidden="1" customHeight="1" thickTop="1" thickBot="1" x14ac:dyDescent="0.3">
      <c r="A79" s="510"/>
      <c r="B79" s="510"/>
      <c r="C79" s="510"/>
      <c r="D79" s="510"/>
      <c r="E79" s="510"/>
      <c r="F79" s="515"/>
      <c r="G79" s="515"/>
      <c r="H79" s="515"/>
      <c r="I79" s="515"/>
      <c r="J79" s="510"/>
      <c r="K79" s="510"/>
      <c r="L79" s="510"/>
      <c r="M79" s="510"/>
      <c r="N79" s="510"/>
      <c r="O79" s="510"/>
      <c r="P79" s="510"/>
      <c r="Q79" s="510"/>
      <c r="R79" s="510"/>
      <c r="S79" s="510"/>
      <c r="T79" s="510"/>
      <c r="U79" s="510"/>
      <c r="V79" s="510"/>
      <c r="W79" s="510"/>
      <c r="X79" s="510"/>
      <c r="Y79" s="510"/>
      <c r="Z79" s="510"/>
      <c r="AA79" s="510"/>
      <c r="AB79" s="510"/>
      <c r="AC79" s="510"/>
      <c r="AD79" s="510"/>
      <c r="AE79" s="510"/>
      <c r="AF79" s="510"/>
      <c r="AG79" s="510"/>
      <c r="AH79" s="510"/>
      <c r="AI79" s="510"/>
      <c r="AJ79" s="1"/>
      <c r="AK79" s="1"/>
    </row>
    <row r="80" spans="1:37" ht="31.5" hidden="1" customHeight="1" thickTop="1" thickBot="1" x14ac:dyDescent="0.3">
      <c r="A80" s="511" t="s">
        <v>37</v>
      </c>
      <c r="B80" s="511"/>
      <c r="C80" s="511"/>
      <c r="D80" s="511"/>
      <c r="E80" s="511"/>
      <c r="F80" s="511" t="s">
        <v>38</v>
      </c>
      <c r="G80" s="511"/>
      <c r="H80" s="511"/>
      <c r="I80" s="511"/>
      <c r="J80" s="511" t="s">
        <v>39</v>
      </c>
      <c r="K80" s="511"/>
      <c r="L80" s="511"/>
      <c r="M80" s="511"/>
      <c r="N80" s="511" t="s">
        <v>40</v>
      </c>
      <c r="O80" s="511"/>
      <c r="P80" s="511"/>
      <c r="Q80" s="511"/>
      <c r="R80" s="511"/>
      <c r="S80" s="511"/>
      <c r="T80" s="511"/>
      <c r="U80" s="511"/>
      <c r="V80" s="511"/>
      <c r="W80" s="511"/>
      <c r="X80" s="511" t="s">
        <v>41</v>
      </c>
      <c r="Y80" s="511"/>
      <c r="Z80" s="511"/>
      <c r="AA80" s="511"/>
      <c r="AB80" s="511"/>
      <c r="AC80" s="511"/>
      <c r="AD80" s="511"/>
      <c r="AE80" s="511"/>
      <c r="AF80" s="511" t="s">
        <v>42</v>
      </c>
      <c r="AG80" s="511"/>
      <c r="AH80" s="511"/>
      <c r="AI80" s="511"/>
      <c r="AJ80" s="1"/>
      <c r="AK80" s="1"/>
    </row>
    <row r="81" spans="1:37" ht="16.5" hidden="1" customHeight="1" thickTop="1" thickBot="1" x14ac:dyDescent="0.3">
      <c r="A81" s="510">
        <v>8</v>
      </c>
      <c r="B81" s="510"/>
      <c r="C81" s="510"/>
      <c r="D81" s="510"/>
      <c r="E81" s="510"/>
      <c r="F81" s="515"/>
      <c r="G81" s="515"/>
      <c r="H81" s="515"/>
      <c r="I81" s="515"/>
      <c r="J81" s="510">
        <f>F81*$X$30</f>
        <v>0</v>
      </c>
      <c r="K81" s="510"/>
      <c r="L81" s="510"/>
      <c r="M81" s="510"/>
      <c r="N81" s="510"/>
      <c r="O81" s="510"/>
      <c r="P81" s="510"/>
      <c r="Q81" s="510"/>
      <c r="R81" s="510"/>
      <c r="S81" s="510"/>
      <c r="T81" s="510"/>
      <c r="U81" s="510"/>
      <c r="V81" s="510"/>
      <c r="W81" s="510"/>
      <c r="X81" s="510"/>
      <c r="Y81" s="510"/>
      <c r="Z81" s="510"/>
      <c r="AA81" s="510"/>
      <c r="AB81" s="510"/>
      <c r="AC81" s="510"/>
      <c r="AD81" s="510"/>
      <c r="AE81" s="510"/>
      <c r="AF81" s="510"/>
      <c r="AG81" s="510"/>
      <c r="AH81" s="510"/>
      <c r="AI81" s="510"/>
      <c r="AJ81" s="1"/>
      <c r="AK81" s="1"/>
    </row>
    <row r="82" spans="1:37" ht="16.5" hidden="1" customHeight="1" thickTop="1" thickBot="1" x14ac:dyDescent="0.3">
      <c r="A82" s="510"/>
      <c r="B82" s="510"/>
      <c r="C82" s="510"/>
      <c r="D82" s="510"/>
      <c r="E82" s="510"/>
      <c r="F82" s="515"/>
      <c r="G82" s="515"/>
      <c r="H82" s="515"/>
      <c r="I82" s="515"/>
      <c r="J82" s="510"/>
      <c r="K82" s="510"/>
      <c r="L82" s="510"/>
      <c r="M82" s="510"/>
      <c r="N82" s="510"/>
      <c r="O82" s="510"/>
      <c r="P82" s="510"/>
      <c r="Q82" s="510"/>
      <c r="R82" s="510"/>
      <c r="S82" s="510"/>
      <c r="T82" s="510"/>
      <c r="U82" s="510"/>
      <c r="V82" s="510"/>
      <c r="W82" s="510"/>
      <c r="X82" s="510"/>
      <c r="Y82" s="510"/>
      <c r="Z82" s="510"/>
      <c r="AA82" s="510"/>
      <c r="AB82" s="510"/>
      <c r="AC82" s="510"/>
      <c r="AD82" s="510"/>
      <c r="AE82" s="510"/>
      <c r="AF82" s="510"/>
      <c r="AG82" s="510"/>
      <c r="AH82" s="510"/>
      <c r="AI82" s="510"/>
      <c r="AJ82" s="1"/>
      <c r="AK82" s="1"/>
    </row>
    <row r="83" spans="1:37" ht="16.5" hidden="1" customHeight="1" thickTop="1" thickBot="1" x14ac:dyDescent="0.3">
      <c r="A83" s="510"/>
      <c r="B83" s="510"/>
      <c r="C83" s="510"/>
      <c r="D83" s="510"/>
      <c r="E83" s="510"/>
      <c r="F83" s="515"/>
      <c r="G83" s="515"/>
      <c r="H83" s="515"/>
      <c r="I83" s="515"/>
      <c r="J83" s="510"/>
      <c r="K83" s="510"/>
      <c r="L83" s="510"/>
      <c r="M83" s="510"/>
      <c r="N83" s="510"/>
      <c r="O83" s="510"/>
      <c r="P83" s="510"/>
      <c r="Q83" s="510"/>
      <c r="R83" s="510"/>
      <c r="S83" s="510"/>
      <c r="T83" s="510"/>
      <c r="U83" s="510"/>
      <c r="V83" s="510"/>
      <c r="W83" s="510"/>
      <c r="X83" s="510"/>
      <c r="Y83" s="510"/>
      <c r="Z83" s="510"/>
      <c r="AA83" s="510"/>
      <c r="AB83" s="510"/>
      <c r="AC83" s="510"/>
      <c r="AD83" s="510"/>
      <c r="AE83" s="510"/>
      <c r="AF83" s="510"/>
      <c r="AG83" s="510"/>
      <c r="AH83" s="510"/>
      <c r="AI83" s="510"/>
      <c r="AJ83" s="1"/>
      <c r="AK83" s="1"/>
    </row>
    <row r="84" spans="1:37" ht="16.5" hidden="1" customHeight="1" thickTop="1" thickBot="1" x14ac:dyDescent="0.3">
      <c r="A84" s="510"/>
      <c r="B84" s="510"/>
      <c r="C84" s="510"/>
      <c r="D84" s="510"/>
      <c r="E84" s="510"/>
      <c r="F84" s="515"/>
      <c r="G84" s="515"/>
      <c r="H84" s="515"/>
      <c r="I84" s="515"/>
      <c r="J84" s="510"/>
      <c r="K84" s="510"/>
      <c r="L84" s="510"/>
      <c r="M84" s="510"/>
      <c r="N84" s="510"/>
      <c r="O84" s="510"/>
      <c r="P84" s="510"/>
      <c r="Q84" s="510"/>
      <c r="R84" s="510"/>
      <c r="S84" s="510"/>
      <c r="T84" s="510"/>
      <c r="U84" s="510"/>
      <c r="V84" s="510"/>
      <c r="W84" s="510"/>
      <c r="X84" s="510"/>
      <c r="Y84" s="510"/>
      <c r="Z84" s="510"/>
      <c r="AA84" s="510"/>
      <c r="AB84" s="510"/>
      <c r="AC84" s="510"/>
      <c r="AD84" s="510"/>
      <c r="AE84" s="510"/>
      <c r="AF84" s="510"/>
      <c r="AG84" s="510"/>
      <c r="AH84" s="510"/>
      <c r="AI84" s="510"/>
      <c r="AJ84" s="1"/>
      <c r="AK84" s="1"/>
    </row>
    <row r="85" spans="1:37" ht="16.5" hidden="1" customHeight="1" thickTop="1" thickBot="1" x14ac:dyDescent="0.3">
      <c r="A85" s="510"/>
      <c r="B85" s="510"/>
      <c r="C85" s="510"/>
      <c r="D85" s="510"/>
      <c r="E85" s="510"/>
      <c r="F85" s="515"/>
      <c r="G85" s="515"/>
      <c r="H85" s="515"/>
      <c r="I85" s="515"/>
      <c r="J85" s="510"/>
      <c r="K85" s="510"/>
      <c r="L85" s="510"/>
      <c r="M85" s="510"/>
      <c r="N85" s="510"/>
      <c r="O85" s="510"/>
      <c r="P85" s="510"/>
      <c r="Q85" s="510"/>
      <c r="R85" s="510"/>
      <c r="S85" s="510"/>
      <c r="T85" s="510"/>
      <c r="U85" s="510"/>
      <c r="V85" s="510"/>
      <c r="W85" s="510"/>
      <c r="X85" s="510"/>
      <c r="Y85" s="510"/>
      <c r="Z85" s="510"/>
      <c r="AA85" s="510"/>
      <c r="AB85" s="510"/>
      <c r="AC85" s="510"/>
      <c r="AD85" s="510"/>
      <c r="AE85" s="510"/>
      <c r="AF85" s="510"/>
      <c r="AG85" s="510"/>
      <c r="AH85" s="510"/>
      <c r="AI85" s="510"/>
      <c r="AJ85" s="1"/>
      <c r="AK85" s="1"/>
    </row>
    <row r="86" spans="1:37" ht="31.5" hidden="1" customHeight="1" thickTop="1" thickBot="1" x14ac:dyDescent="0.3">
      <c r="A86" s="511" t="s">
        <v>37</v>
      </c>
      <c r="B86" s="511"/>
      <c r="C86" s="511"/>
      <c r="D86" s="511"/>
      <c r="E86" s="511"/>
      <c r="F86" s="511" t="s">
        <v>38</v>
      </c>
      <c r="G86" s="511"/>
      <c r="H86" s="511"/>
      <c r="I86" s="511"/>
      <c r="J86" s="511" t="s">
        <v>39</v>
      </c>
      <c r="K86" s="511"/>
      <c r="L86" s="511"/>
      <c r="M86" s="511"/>
      <c r="N86" s="511" t="s">
        <v>40</v>
      </c>
      <c r="O86" s="511"/>
      <c r="P86" s="511"/>
      <c r="Q86" s="511"/>
      <c r="R86" s="511"/>
      <c r="S86" s="511"/>
      <c r="T86" s="511"/>
      <c r="U86" s="511"/>
      <c r="V86" s="511"/>
      <c r="W86" s="511"/>
      <c r="X86" s="511" t="s">
        <v>41</v>
      </c>
      <c r="Y86" s="511"/>
      <c r="Z86" s="511"/>
      <c r="AA86" s="511"/>
      <c r="AB86" s="511"/>
      <c r="AC86" s="511"/>
      <c r="AD86" s="511"/>
      <c r="AE86" s="511"/>
      <c r="AF86" s="511" t="s">
        <v>42</v>
      </c>
      <c r="AG86" s="511"/>
      <c r="AH86" s="511"/>
      <c r="AI86" s="511"/>
      <c r="AJ86" s="1"/>
      <c r="AK86" s="1"/>
    </row>
    <row r="87" spans="1:37" ht="16.5" hidden="1" customHeight="1" thickTop="1" thickBot="1" x14ac:dyDescent="0.3">
      <c r="A87" s="510">
        <v>9</v>
      </c>
      <c r="B87" s="510"/>
      <c r="C87" s="510"/>
      <c r="D87" s="510"/>
      <c r="E87" s="510"/>
      <c r="F87" s="515"/>
      <c r="G87" s="515"/>
      <c r="H87" s="515"/>
      <c r="I87" s="515"/>
      <c r="J87" s="510">
        <f>F87*$X$30</f>
        <v>0</v>
      </c>
      <c r="K87" s="510"/>
      <c r="L87" s="510"/>
      <c r="M87" s="510"/>
      <c r="N87" s="510"/>
      <c r="O87" s="510"/>
      <c r="P87" s="510"/>
      <c r="Q87" s="510"/>
      <c r="R87" s="510"/>
      <c r="S87" s="510"/>
      <c r="T87" s="510"/>
      <c r="U87" s="510"/>
      <c r="V87" s="510"/>
      <c r="W87" s="510"/>
      <c r="X87" s="510"/>
      <c r="Y87" s="510"/>
      <c r="Z87" s="510"/>
      <c r="AA87" s="510"/>
      <c r="AB87" s="510"/>
      <c r="AC87" s="510"/>
      <c r="AD87" s="510"/>
      <c r="AE87" s="510"/>
      <c r="AF87" s="510"/>
      <c r="AG87" s="510"/>
      <c r="AH87" s="510"/>
      <c r="AI87" s="510"/>
      <c r="AJ87" s="1"/>
      <c r="AK87" s="1"/>
    </row>
    <row r="88" spans="1:37" ht="16.5" hidden="1" customHeight="1" thickTop="1" thickBot="1" x14ac:dyDescent="0.3">
      <c r="A88" s="510"/>
      <c r="B88" s="510"/>
      <c r="C88" s="510"/>
      <c r="D88" s="510"/>
      <c r="E88" s="510"/>
      <c r="F88" s="515"/>
      <c r="G88" s="515"/>
      <c r="H88" s="515"/>
      <c r="I88" s="515"/>
      <c r="J88" s="510"/>
      <c r="K88" s="510"/>
      <c r="L88" s="510"/>
      <c r="M88" s="510"/>
      <c r="N88" s="510"/>
      <c r="O88" s="510"/>
      <c r="P88" s="510"/>
      <c r="Q88" s="510"/>
      <c r="R88" s="510"/>
      <c r="S88" s="510"/>
      <c r="T88" s="510"/>
      <c r="U88" s="510"/>
      <c r="V88" s="510"/>
      <c r="W88" s="510"/>
      <c r="X88" s="510"/>
      <c r="Y88" s="510"/>
      <c r="Z88" s="510"/>
      <c r="AA88" s="510"/>
      <c r="AB88" s="510"/>
      <c r="AC88" s="510"/>
      <c r="AD88" s="510"/>
      <c r="AE88" s="510"/>
      <c r="AF88" s="510"/>
      <c r="AG88" s="510"/>
      <c r="AH88" s="510"/>
      <c r="AI88" s="510"/>
      <c r="AJ88" s="1"/>
      <c r="AK88" s="1"/>
    </row>
    <row r="89" spans="1:37" ht="16.5" hidden="1" customHeight="1" thickTop="1" thickBot="1" x14ac:dyDescent="0.3">
      <c r="A89" s="510"/>
      <c r="B89" s="510"/>
      <c r="C89" s="510"/>
      <c r="D89" s="510"/>
      <c r="E89" s="510"/>
      <c r="F89" s="515"/>
      <c r="G89" s="515"/>
      <c r="H89" s="515"/>
      <c r="I89" s="515"/>
      <c r="J89" s="510"/>
      <c r="K89" s="510"/>
      <c r="L89" s="510"/>
      <c r="M89" s="510"/>
      <c r="N89" s="510"/>
      <c r="O89" s="510"/>
      <c r="P89" s="510"/>
      <c r="Q89" s="510"/>
      <c r="R89" s="510"/>
      <c r="S89" s="510"/>
      <c r="T89" s="510"/>
      <c r="U89" s="510"/>
      <c r="V89" s="510"/>
      <c r="W89" s="510"/>
      <c r="X89" s="510"/>
      <c r="Y89" s="510"/>
      <c r="Z89" s="510"/>
      <c r="AA89" s="510"/>
      <c r="AB89" s="510"/>
      <c r="AC89" s="510"/>
      <c r="AD89" s="510"/>
      <c r="AE89" s="510"/>
      <c r="AF89" s="510"/>
      <c r="AG89" s="510"/>
      <c r="AH89" s="510"/>
      <c r="AI89" s="510"/>
      <c r="AJ89" s="1"/>
      <c r="AK89" s="1"/>
    </row>
    <row r="90" spans="1:37" ht="16.5" hidden="1" customHeight="1" thickTop="1" thickBot="1" x14ac:dyDescent="0.3">
      <c r="A90" s="510"/>
      <c r="B90" s="510"/>
      <c r="C90" s="510"/>
      <c r="D90" s="510"/>
      <c r="E90" s="510"/>
      <c r="F90" s="515"/>
      <c r="G90" s="515"/>
      <c r="H90" s="515"/>
      <c r="I90" s="515"/>
      <c r="J90" s="510"/>
      <c r="K90" s="510"/>
      <c r="L90" s="510"/>
      <c r="M90" s="510"/>
      <c r="N90" s="510"/>
      <c r="O90" s="510"/>
      <c r="P90" s="510"/>
      <c r="Q90" s="510"/>
      <c r="R90" s="510"/>
      <c r="S90" s="510"/>
      <c r="T90" s="510"/>
      <c r="U90" s="510"/>
      <c r="V90" s="510"/>
      <c r="W90" s="510"/>
      <c r="X90" s="510"/>
      <c r="Y90" s="510"/>
      <c r="Z90" s="510"/>
      <c r="AA90" s="510"/>
      <c r="AB90" s="510"/>
      <c r="AC90" s="510"/>
      <c r="AD90" s="510"/>
      <c r="AE90" s="510"/>
      <c r="AF90" s="510"/>
      <c r="AG90" s="510"/>
      <c r="AH90" s="510"/>
      <c r="AI90" s="510"/>
      <c r="AJ90" s="1"/>
      <c r="AK90" s="1"/>
    </row>
    <row r="91" spans="1:37" ht="16.5" hidden="1" customHeight="1" thickTop="1" thickBot="1" x14ac:dyDescent="0.3">
      <c r="A91" s="510"/>
      <c r="B91" s="510"/>
      <c r="C91" s="510"/>
      <c r="D91" s="510"/>
      <c r="E91" s="510"/>
      <c r="F91" s="515"/>
      <c r="G91" s="515"/>
      <c r="H91" s="515"/>
      <c r="I91" s="515"/>
      <c r="J91" s="510"/>
      <c r="K91" s="510"/>
      <c r="L91" s="510"/>
      <c r="M91" s="510"/>
      <c r="N91" s="510"/>
      <c r="O91" s="510"/>
      <c r="P91" s="510"/>
      <c r="Q91" s="510"/>
      <c r="R91" s="510"/>
      <c r="S91" s="510"/>
      <c r="T91" s="510"/>
      <c r="U91" s="510"/>
      <c r="V91" s="510"/>
      <c r="W91" s="510"/>
      <c r="X91" s="510"/>
      <c r="Y91" s="510"/>
      <c r="Z91" s="510"/>
      <c r="AA91" s="510"/>
      <c r="AB91" s="510"/>
      <c r="AC91" s="510"/>
      <c r="AD91" s="510"/>
      <c r="AE91" s="510"/>
      <c r="AF91" s="510"/>
      <c r="AG91" s="510"/>
      <c r="AH91" s="510"/>
      <c r="AI91" s="510"/>
      <c r="AJ91" s="1"/>
      <c r="AK91" s="1"/>
    </row>
    <row r="92" spans="1:37" ht="31.5" hidden="1" customHeight="1" thickTop="1" thickBot="1" x14ac:dyDescent="0.3">
      <c r="A92" s="511" t="s">
        <v>37</v>
      </c>
      <c r="B92" s="511"/>
      <c r="C92" s="511"/>
      <c r="D92" s="511"/>
      <c r="E92" s="511"/>
      <c r="F92" s="511" t="s">
        <v>38</v>
      </c>
      <c r="G92" s="511"/>
      <c r="H92" s="511"/>
      <c r="I92" s="511"/>
      <c r="J92" s="511" t="s">
        <v>39</v>
      </c>
      <c r="K92" s="511"/>
      <c r="L92" s="511"/>
      <c r="M92" s="511"/>
      <c r="N92" s="511" t="s">
        <v>40</v>
      </c>
      <c r="O92" s="511"/>
      <c r="P92" s="511"/>
      <c r="Q92" s="511"/>
      <c r="R92" s="511"/>
      <c r="S92" s="511"/>
      <c r="T92" s="511"/>
      <c r="U92" s="511"/>
      <c r="V92" s="511"/>
      <c r="W92" s="511"/>
      <c r="X92" s="511" t="s">
        <v>41</v>
      </c>
      <c r="Y92" s="511"/>
      <c r="Z92" s="511"/>
      <c r="AA92" s="511"/>
      <c r="AB92" s="511"/>
      <c r="AC92" s="511"/>
      <c r="AD92" s="511"/>
      <c r="AE92" s="511"/>
      <c r="AF92" s="511" t="s">
        <v>42</v>
      </c>
      <c r="AG92" s="511"/>
      <c r="AH92" s="511"/>
      <c r="AI92" s="511"/>
      <c r="AJ92" s="1"/>
      <c r="AK92" s="1"/>
    </row>
    <row r="93" spans="1:37" ht="16.5" hidden="1" customHeight="1" thickTop="1" thickBot="1" x14ac:dyDescent="0.3">
      <c r="A93" s="510">
        <v>10</v>
      </c>
      <c r="B93" s="510"/>
      <c r="C93" s="510"/>
      <c r="D93" s="510"/>
      <c r="E93" s="510"/>
      <c r="F93" s="515"/>
      <c r="G93" s="515"/>
      <c r="H93" s="515"/>
      <c r="I93" s="515"/>
      <c r="J93" s="510">
        <f>F93*$X$30</f>
        <v>0</v>
      </c>
      <c r="K93" s="510"/>
      <c r="L93" s="510"/>
      <c r="M93" s="510"/>
      <c r="N93" s="510"/>
      <c r="O93" s="510"/>
      <c r="P93" s="510"/>
      <c r="Q93" s="510"/>
      <c r="R93" s="510"/>
      <c r="S93" s="510"/>
      <c r="T93" s="510"/>
      <c r="U93" s="510"/>
      <c r="V93" s="510"/>
      <c r="W93" s="510"/>
      <c r="X93" s="510"/>
      <c r="Y93" s="510"/>
      <c r="Z93" s="510"/>
      <c r="AA93" s="510"/>
      <c r="AB93" s="510"/>
      <c r="AC93" s="510"/>
      <c r="AD93" s="510"/>
      <c r="AE93" s="510"/>
      <c r="AF93" s="510"/>
      <c r="AG93" s="510"/>
      <c r="AH93" s="510"/>
      <c r="AI93" s="510"/>
      <c r="AJ93" s="1"/>
      <c r="AK93" s="1"/>
    </row>
    <row r="94" spans="1:37" ht="16.5" hidden="1" customHeight="1" thickTop="1" thickBot="1" x14ac:dyDescent="0.3">
      <c r="A94" s="510"/>
      <c r="B94" s="510"/>
      <c r="C94" s="510"/>
      <c r="D94" s="510"/>
      <c r="E94" s="510"/>
      <c r="F94" s="515"/>
      <c r="G94" s="515"/>
      <c r="H94" s="515"/>
      <c r="I94" s="515"/>
      <c r="J94" s="510"/>
      <c r="K94" s="510"/>
      <c r="L94" s="510"/>
      <c r="M94" s="510"/>
      <c r="N94" s="510"/>
      <c r="O94" s="510"/>
      <c r="P94" s="510"/>
      <c r="Q94" s="510"/>
      <c r="R94" s="510"/>
      <c r="S94" s="510"/>
      <c r="T94" s="510"/>
      <c r="U94" s="510"/>
      <c r="V94" s="510"/>
      <c r="W94" s="510"/>
      <c r="X94" s="510"/>
      <c r="Y94" s="510"/>
      <c r="Z94" s="510"/>
      <c r="AA94" s="510"/>
      <c r="AB94" s="510"/>
      <c r="AC94" s="510"/>
      <c r="AD94" s="510"/>
      <c r="AE94" s="510"/>
      <c r="AF94" s="510"/>
      <c r="AG94" s="510"/>
      <c r="AH94" s="510"/>
      <c r="AI94" s="510"/>
      <c r="AJ94" s="1"/>
      <c r="AK94" s="1"/>
    </row>
    <row r="95" spans="1:37" ht="16.5" hidden="1" customHeight="1" thickTop="1" thickBot="1" x14ac:dyDescent="0.3">
      <c r="A95" s="510"/>
      <c r="B95" s="510"/>
      <c r="C95" s="510"/>
      <c r="D95" s="510"/>
      <c r="E95" s="510"/>
      <c r="F95" s="515"/>
      <c r="G95" s="515"/>
      <c r="H95" s="515"/>
      <c r="I95" s="515"/>
      <c r="J95" s="510"/>
      <c r="K95" s="510"/>
      <c r="L95" s="510"/>
      <c r="M95" s="510"/>
      <c r="N95" s="510"/>
      <c r="O95" s="510"/>
      <c r="P95" s="510"/>
      <c r="Q95" s="510"/>
      <c r="R95" s="510"/>
      <c r="S95" s="510"/>
      <c r="T95" s="510"/>
      <c r="U95" s="510"/>
      <c r="V95" s="510"/>
      <c r="W95" s="510"/>
      <c r="X95" s="510"/>
      <c r="Y95" s="510"/>
      <c r="Z95" s="510"/>
      <c r="AA95" s="510"/>
      <c r="AB95" s="510"/>
      <c r="AC95" s="510"/>
      <c r="AD95" s="510"/>
      <c r="AE95" s="510"/>
      <c r="AF95" s="510"/>
      <c r="AG95" s="510"/>
      <c r="AH95" s="510"/>
      <c r="AI95" s="510"/>
      <c r="AJ95" s="1"/>
      <c r="AK95" s="1"/>
    </row>
    <row r="96" spans="1:37" ht="16.5" hidden="1" customHeight="1" thickTop="1" thickBot="1" x14ac:dyDescent="0.3">
      <c r="A96" s="510"/>
      <c r="B96" s="510"/>
      <c r="C96" s="510"/>
      <c r="D96" s="510"/>
      <c r="E96" s="510"/>
      <c r="F96" s="515"/>
      <c r="G96" s="515"/>
      <c r="H96" s="515"/>
      <c r="I96" s="515"/>
      <c r="J96" s="510"/>
      <c r="K96" s="510"/>
      <c r="L96" s="510"/>
      <c r="M96" s="510"/>
      <c r="N96" s="510"/>
      <c r="O96" s="510"/>
      <c r="P96" s="510"/>
      <c r="Q96" s="510"/>
      <c r="R96" s="510"/>
      <c r="S96" s="510"/>
      <c r="T96" s="510"/>
      <c r="U96" s="510"/>
      <c r="V96" s="510"/>
      <c r="W96" s="510"/>
      <c r="X96" s="510"/>
      <c r="Y96" s="510"/>
      <c r="Z96" s="510"/>
      <c r="AA96" s="510"/>
      <c r="AB96" s="510"/>
      <c r="AC96" s="510"/>
      <c r="AD96" s="510"/>
      <c r="AE96" s="510"/>
      <c r="AF96" s="510"/>
      <c r="AG96" s="510"/>
      <c r="AH96" s="510"/>
      <c r="AI96" s="510"/>
      <c r="AJ96" s="1"/>
      <c r="AK96" s="1"/>
    </row>
    <row r="97" spans="1:37" ht="16.5" hidden="1" customHeight="1" thickTop="1" thickBot="1" x14ac:dyDescent="0.3">
      <c r="A97" s="510"/>
      <c r="B97" s="510"/>
      <c r="C97" s="510"/>
      <c r="D97" s="510"/>
      <c r="E97" s="510"/>
      <c r="F97" s="515"/>
      <c r="G97" s="515"/>
      <c r="H97" s="515"/>
      <c r="I97" s="515"/>
      <c r="J97" s="510"/>
      <c r="K97" s="510"/>
      <c r="L97" s="510"/>
      <c r="M97" s="510"/>
      <c r="N97" s="510"/>
      <c r="O97" s="510"/>
      <c r="P97" s="510"/>
      <c r="Q97" s="510"/>
      <c r="R97" s="510"/>
      <c r="S97" s="510"/>
      <c r="T97" s="510"/>
      <c r="U97" s="510"/>
      <c r="V97" s="510"/>
      <c r="W97" s="510"/>
      <c r="X97" s="510"/>
      <c r="Y97" s="510"/>
      <c r="Z97" s="510"/>
      <c r="AA97" s="510"/>
      <c r="AB97" s="510"/>
      <c r="AC97" s="510"/>
      <c r="AD97" s="510"/>
      <c r="AE97" s="510"/>
      <c r="AF97" s="510"/>
      <c r="AG97" s="510"/>
      <c r="AH97" s="510"/>
      <c r="AI97" s="510"/>
      <c r="AJ97" s="1"/>
      <c r="AK97" s="1"/>
    </row>
    <row r="98" spans="1:37" ht="31.5" hidden="1" customHeight="1" thickTop="1" thickBot="1" x14ac:dyDescent="0.3">
      <c r="A98" s="511" t="s">
        <v>37</v>
      </c>
      <c r="B98" s="511"/>
      <c r="C98" s="511"/>
      <c r="D98" s="511"/>
      <c r="E98" s="511"/>
      <c r="F98" s="511" t="s">
        <v>38</v>
      </c>
      <c r="G98" s="511"/>
      <c r="H98" s="511"/>
      <c r="I98" s="511"/>
      <c r="J98" s="511" t="s">
        <v>39</v>
      </c>
      <c r="K98" s="511"/>
      <c r="L98" s="511"/>
      <c r="M98" s="511"/>
      <c r="N98" s="511" t="s">
        <v>40</v>
      </c>
      <c r="O98" s="511"/>
      <c r="P98" s="511"/>
      <c r="Q98" s="511"/>
      <c r="R98" s="511"/>
      <c r="S98" s="511"/>
      <c r="T98" s="511"/>
      <c r="U98" s="511"/>
      <c r="V98" s="511"/>
      <c r="W98" s="511"/>
      <c r="X98" s="511" t="s">
        <v>41</v>
      </c>
      <c r="Y98" s="511"/>
      <c r="Z98" s="511"/>
      <c r="AA98" s="511"/>
      <c r="AB98" s="511"/>
      <c r="AC98" s="511"/>
      <c r="AD98" s="511"/>
      <c r="AE98" s="511"/>
      <c r="AF98" s="511" t="s">
        <v>42</v>
      </c>
      <c r="AG98" s="511"/>
      <c r="AH98" s="511"/>
      <c r="AI98" s="511"/>
      <c r="AJ98" s="1"/>
      <c r="AK98" s="1"/>
    </row>
    <row r="99" spans="1:37" ht="16.5" hidden="1" customHeight="1" thickTop="1" thickBot="1" x14ac:dyDescent="0.3">
      <c r="A99" s="510">
        <v>11</v>
      </c>
      <c r="B99" s="510"/>
      <c r="C99" s="510"/>
      <c r="D99" s="510"/>
      <c r="E99" s="510"/>
      <c r="F99" s="515"/>
      <c r="G99" s="515"/>
      <c r="H99" s="515"/>
      <c r="I99" s="515"/>
      <c r="J99" s="510">
        <f>F99*$X$30</f>
        <v>0</v>
      </c>
      <c r="K99" s="510"/>
      <c r="L99" s="510"/>
      <c r="M99" s="510"/>
      <c r="N99" s="510"/>
      <c r="O99" s="510"/>
      <c r="P99" s="510"/>
      <c r="Q99" s="510"/>
      <c r="R99" s="510"/>
      <c r="S99" s="510"/>
      <c r="T99" s="510"/>
      <c r="U99" s="510"/>
      <c r="V99" s="510"/>
      <c r="W99" s="510"/>
      <c r="X99" s="510"/>
      <c r="Y99" s="510"/>
      <c r="Z99" s="510"/>
      <c r="AA99" s="510"/>
      <c r="AB99" s="510"/>
      <c r="AC99" s="510"/>
      <c r="AD99" s="510"/>
      <c r="AE99" s="510"/>
      <c r="AF99" s="510"/>
      <c r="AG99" s="510"/>
      <c r="AH99" s="510"/>
      <c r="AI99" s="510"/>
      <c r="AJ99" s="1"/>
      <c r="AK99" s="1"/>
    </row>
    <row r="100" spans="1:37" ht="16.5" hidden="1" customHeight="1" thickTop="1" thickBot="1" x14ac:dyDescent="0.3">
      <c r="A100" s="510"/>
      <c r="B100" s="510"/>
      <c r="C100" s="510"/>
      <c r="D100" s="510"/>
      <c r="E100" s="510"/>
      <c r="F100" s="515"/>
      <c r="G100" s="515"/>
      <c r="H100" s="515"/>
      <c r="I100" s="515"/>
      <c r="J100" s="510"/>
      <c r="K100" s="510"/>
      <c r="L100" s="510"/>
      <c r="M100" s="510"/>
      <c r="N100" s="510"/>
      <c r="O100" s="510"/>
      <c r="P100" s="510"/>
      <c r="Q100" s="510"/>
      <c r="R100" s="510"/>
      <c r="S100" s="510"/>
      <c r="T100" s="510"/>
      <c r="U100" s="510"/>
      <c r="V100" s="510"/>
      <c r="W100" s="510"/>
      <c r="X100" s="510"/>
      <c r="Y100" s="510"/>
      <c r="Z100" s="510"/>
      <c r="AA100" s="510"/>
      <c r="AB100" s="510"/>
      <c r="AC100" s="510"/>
      <c r="AD100" s="510"/>
      <c r="AE100" s="510"/>
      <c r="AF100" s="510"/>
      <c r="AG100" s="510"/>
      <c r="AH100" s="510"/>
      <c r="AI100" s="510"/>
      <c r="AJ100" s="1"/>
      <c r="AK100" s="1"/>
    </row>
    <row r="101" spans="1:37" ht="16.5" hidden="1" customHeight="1" thickTop="1" thickBot="1" x14ac:dyDescent="0.3">
      <c r="A101" s="510"/>
      <c r="B101" s="510"/>
      <c r="C101" s="510"/>
      <c r="D101" s="510"/>
      <c r="E101" s="510"/>
      <c r="F101" s="515"/>
      <c r="G101" s="515"/>
      <c r="H101" s="515"/>
      <c r="I101" s="515"/>
      <c r="J101" s="510"/>
      <c r="K101" s="510"/>
      <c r="L101" s="510"/>
      <c r="M101" s="510"/>
      <c r="N101" s="510"/>
      <c r="O101" s="510"/>
      <c r="P101" s="510"/>
      <c r="Q101" s="510"/>
      <c r="R101" s="510"/>
      <c r="S101" s="510"/>
      <c r="T101" s="510"/>
      <c r="U101" s="510"/>
      <c r="V101" s="510"/>
      <c r="W101" s="510"/>
      <c r="X101" s="510"/>
      <c r="Y101" s="510"/>
      <c r="Z101" s="510"/>
      <c r="AA101" s="510"/>
      <c r="AB101" s="510"/>
      <c r="AC101" s="510"/>
      <c r="AD101" s="510"/>
      <c r="AE101" s="510"/>
      <c r="AF101" s="510"/>
      <c r="AG101" s="510"/>
      <c r="AH101" s="510"/>
      <c r="AI101" s="510"/>
      <c r="AJ101" s="1"/>
      <c r="AK101" s="1"/>
    </row>
    <row r="102" spans="1:37" ht="16.5" hidden="1" customHeight="1" thickTop="1" thickBot="1" x14ac:dyDescent="0.3">
      <c r="A102" s="510"/>
      <c r="B102" s="510"/>
      <c r="C102" s="510"/>
      <c r="D102" s="510"/>
      <c r="E102" s="510"/>
      <c r="F102" s="515"/>
      <c r="G102" s="515"/>
      <c r="H102" s="515"/>
      <c r="I102" s="515"/>
      <c r="J102" s="510"/>
      <c r="K102" s="510"/>
      <c r="L102" s="510"/>
      <c r="M102" s="510"/>
      <c r="N102" s="510"/>
      <c r="O102" s="510"/>
      <c r="P102" s="510"/>
      <c r="Q102" s="510"/>
      <c r="R102" s="510"/>
      <c r="S102" s="510"/>
      <c r="T102" s="510"/>
      <c r="U102" s="510"/>
      <c r="V102" s="510"/>
      <c r="W102" s="510"/>
      <c r="X102" s="510"/>
      <c r="Y102" s="510"/>
      <c r="Z102" s="510"/>
      <c r="AA102" s="510"/>
      <c r="AB102" s="510"/>
      <c r="AC102" s="510"/>
      <c r="AD102" s="510"/>
      <c r="AE102" s="510"/>
      <c r="AF102" s="510"/>
      <c r="AG102" s="510"/>
      <c r="AH102" s="510"/>
      <c r="AI102" s="510"/>
      <c r="AJ102" s="1"/>
      <c r="AK102" s="1"/>
    </row>
    <row r="103" spans="1:37" ht="16.5" hidden="1" customHeight="1" thickTop="1" thickBot="1" x14ac:dyDescent="0.3">
      <c r="A103" s="510"/>
      <c r="B103" s="510"/>
      <c r="C103" s="510"/>
      <c r="D103" s="510"/>
      <c r="E103" s="510"/>
      <c r="F103" s="515"/>
      <c r="G103" s="515"/>
      <c r="H103" s="515"/>
      <c r="I103" s="515"/>
      <c r="J103" s="510"/>
      <c r="K103" s="510"/>
      <c r="L103" s="510"/>
      <c r="M103" s="510"/>
      <c r="N103" s="510"/>
      <c r="O103" s="510"/>
      <c r="P103" s="510"/>
      <c r="Q103" s="510"/>
      <c r="R103" s="510"/>
      <c r="S103" s="510"/>
      <c r="T103" s="510"/>
      <c r="U103" s="510"/>
      <c r="V103" s="510"/>
      <c r="W103" s="510"/>
      <c r="X103" s="510"/>
      <c r="Y103" s="510"/>
      <c r="Z103" s="510"/>
      <c r="AA103" s="510"/>
      <c r="AB103" s="510"/>
      <c r="AC103" s="510"/>
      <c r="AD103" s="510"/>
      <c r="AE103" s="510"/>
      <c r="AF103" s="510"/>
      <c r="AG103" s="510"/>
      <c r="AH103" s="510"/>
      <c r="AI103" s="510"/>
      <c r="AJ103" s="1"/>
      <c r="AK103" s="1"/>
    </row>
    <row r="104" spans="1:37" ht="31.5" hidden="1" customHeight="1" thickTop="1" thickBot="1" x14ac:dyDescent="0.3">
      <c r="A104" s="511" t="s">
        <v>37</v>
      </c>
      <c r="B104" s="511"/>
      <c r="C104" s="511"/>
      <c r="D104" s="511"/>
      <c r="E104" s="511"/>
      <c r="F104" s="511" t="s">
        <v>38</v>
      </c>
      <c r="G104" s="511"/>
      <c r="H104" s="511"/>
      <c r="I104" s="511"/>
      <c r="J104" s="511" t="s">
        <v>39</v>
      </c>
      <c r="K104" s="511"/>
      <c r="L104" s="511"/>
      <c r="M104" s="511"/>
      <c r="N104" s="511" t="s">
        <v>40</v>
      </c>
      <c r="O104" s="511"/>
      <c r="P104" s="511"/>
      <c r="Q104" s="511"/>
      <c r="R104" s="511"/>
      <c r="S104" s="511"/>
      <c r="T104" s="511"/>
      <c r="U104" s="511"/>
      <c r="V104" s="511"/>
      <c r="W104" s="511"/>
      <c r="X104" s="511" t="s">
        <v>41</v>
      </c>
      <c r="Y104" s="511"/>
      <c r="Z104" s="511"/>
      <c r="AA104" s="511"/>
      <c r="AB104" s="511"/>
      <c r="AC104" s="511"/>
      <c r="AD104" s="511"/>
      <c r="AE104" s="511"/>
      <c r="AF104" s="511" t="s">
        <v>42</v>
      </c>
      <c r="AG104" s="511"/>
      <c r="AH104" s="511"/>
      <c r="AI104" s="511"/>
      <c r="AJ104" s="1"/>
      <c r="AK104" s="1"/>
    </row>
    <row r="105" spans="1:37" ht="16.5" hidden="1" customHeight="1" thickTop="1" thickBot="1" x14ac:dyDescent="0.3">
      <c r="A105" s="510">
        <v>12</v>
      </c>
      <c r="B105" s="510"/>
      <c r="C105" s="510"/>
      <c r="D105" s="510"/>
      <c r="E105" s="510"/>
      <c r="F105" s="515"/>
      <c r="G105" s="515"/>
      <c r="H105" s="515"/>
      <c r="I105" s="515"/>
      <c r="J105" s="510">
        <f>F105*$X$30</f>
        <v>0</v>
      </c>
      <c r="K105" s="510"/>
      <c r="L105" s="510"/>
      <c r="M105" s="510"/>
      <c r="N105" s="510"/>
      <c r="O105" s="510"/>
      <c r="P105" s="510"/>
      <c r="Q105" s="510"/>
      <c r="R105" s="510"/>
      <c r="S105" s="510"/>
      <c r="T105" s="510"/>
      <c r="U105" s="510"/>
      <c r="V105" s="510"/>
      <c r="W105" s="510"/>
      <c r="X105" s="510"/>
      <c r="Y105" s="510"/>
      <c r="Z105" s="510"/>
      <c r="AA105" s="510"/>
      <c r="AB105" s="510"/>
      <c r="AC105" s="510"/>
      <c r="AD105" s="510"/>
      <c r="AE105" s="510"/>
      <c r="AF105" s="510"/>
      <c r="AG105" s="510"/>
      <c r="AH105" s="510"/>
      <c r="AI105" s="510"/>
      <c r="AJ105" s="1"/>
      <c r="AK105" s="1"/>
    </row>
    <row r="106" spans="1:37" ht="16.5" hidden="1" customHeight="1" thickTop="1" thickBot="1" x14ac:dyDescent="0.3">
      <c r="A106" s="510"/>
      <c r="B106" s="510"/>
      <c r="C106" s="510"/>
      <c r="D106" s="510"/>
      <c r="E106" s="510"/>
      <c r="F106" s="515"/>
      <c r="G106" s="515"/>
      <c r="H106" s="515"/>
      <c r="I106" s="515"/>
      <c r="J106" s="510"/>
      <c r="K106" s="510"/>
      <c r="L106" s="510"/>
      <c r="M106" s="510"/>
      <c r="N106" s="510"/>
      <c r="O106" s="510"/>
      <c r="P106" s="510"/>
      <c r="Q106" s="510"/>
      <c r="R106" s="510"/>
      <c r="S106" s="510"/>
      <c r="T106" s="510"/>
      <c r="U106" s="510"/>
      <c r="V106" s="510"/>
      <c r="W106" s="510"/>
      <c r="X106" s="510"/>
      <c r="Y106" s="510"/>
      <c r="Z106" s="510"/>
      <c r="AA106" s="510"/>
      <c r="AB106" s="510"/>
      <c r="AC106" s="510"/>
      <c r="AD106" s="510"/>
      <c r="AE106" s="510"/>
      <c r="AF106" s="510"/>
      <c r="AG106" s="510"/>
      <c r="AH106" s="510"/>
      <c r="AI106" s="510"/>
      <c r="AJ106" s="1"/>
      <c r="AK106" s="1"/>
    </row>
    <row r="107" spans="1:37" ht="16.5" hidden="1" customHeight="1" thickTop="1" thickBot="1" x14ac:dyDescent="0.3">
      <c r="A107" s="510"/>
      <c r="B107" s="510"/>
      <c r="C107" s="510"/>
      <c r="D107" s="510"/>
      <c r="E107" s="510"/>
      <c r="F107" s="515"/>
      <c r="G107" s="515"/>
      <c r="H107" s="515"/>
      <c r="I107" s="515"/>
      <c r="J107" s="510"/>
      <c r="K107" s="510"/>
      <c r="L107" s="510"/>
      <c r="M107" s="510"/>
      <c r="N107" s="510"/>
      <c r="O107" s="510"/>
      <c r="P107" s="510"/>
      <c r="Q107" s="510"/>
      <c r="R107" s="510"/>
      <c r="S107" s="510"/>
      <c r="T107" s="510"/>
      <c r="U107" s="510"/>
      <c r="V107" s="510"/>
      <c r="W107" s="510"/>
      <c r="X107" s="510"/>
      <c r="Y107" s="510"/>
      <c r="Z107" s="510"/>
      <c r="AA107" s="510"/>
      <c r="AB107" s="510"/>
      <c r="AC107" s="510"/>
      <c r="AD107" s="510"/>
      <c r="AE107" s="510"/>
      <c r="AF107" s="510"/>
      <c r="AG107" s="510"/>
      <c r="AH107" s="510"/>
      <c r="AI107" s="510"/>
      <c r="AJ107" s="1"/>
      <c r="AK107" s="1"/>
    </row>
    <row r="108" spans="1:37" ht="16.5" hidden="1" customHeight="1" thickTop="1" thickBot="1" x14ac:dyDescent="0.3">
      <c r="A108" s="510"/>
      <c r="B108" s="510"/>
      <c r="C108" s="510"/>
      <c r="D108" s="510"/>
      <c r="E108" s="510"/>
      <c r="F108" s="515"/>
      <c r="G108" s="515"/>
      <c r="H108" s="515"/>
      <c r="I108" s="515"/>
      <c r="J108" s="510"/>
      <c r="K108" s="510"/>
      <c r="L108" s="510"/>
      <c r="M108" s="510"/>
      <c r="N108" s="510"/>
      <c r="O108" s="510"/>
      <c r="P108" s="510"/>
      <c r="Q108" s="510"/>
      <c r="R108" s="510"/>
      <c r="S108" s="510"/>
      <c r="T108" s="510"/>
      <c r="U108" s="510"/>
      <c r="V108" s="510"/>
      <c r="W108" s="510"/>
      <c r="X108" s="510"/>
      <c r="Y108" s="510"/>
      <c r="Z108" s="510"/>
      <c r="AA108" s="510"/>
      <c r="AB108" s="510"/>
      <c r="AC108" s="510"/>
      <c r="AD108" s="510"/>
      <c r="AE108" s="510"/>
      <c r="AF108" s="510"/>
      <c r="AG108" s="510"/>
      <c r="AH108" s="510"/>
      <c r="AI108" s="510"/>
      <c r="AJ108" s="1"/>
      <c r="AK108" s="1"/>
    </row>
    <row r="109" spans="1:37" ht="16.5" hidden="1" customHeight="1" thickTop="1" thickBot="1" x14ac:dyDescent="0.3">
      <c r="A109" s="510"/>
      <c r="B109" s="510"/>
      <c r="C109" s="510"/>
      <c r="D109" s="510"/>
      <c r="E109" s="510"/>
      <c r="F109" s="515"/>
      <c r="G109" s="515"/>
      <c r="H109" s="515"/>
      <c r="I109" s="515"/>
      <c r="J109" s="510"/>
      <c r="K109" s="510"/>
      <c r="L109" s="510"/>
      <c r="M109" s="510"/>
      <c r="N109" s="510"/>
      <c r="O109" s="510"/>
      <c r="P109" s="510"/>
      <c r="Q109" s="510"/>
      <c r="R109" s="510"/>
      <c r="S109" s="510"/>
      <c r="T109" s="510"/>
      <c r="U109" s="510"/>
      <c r="V109" s="510"/>
      <c r="W109" s="510"/>
      <c r="X109" s="510"/>
      <c r="Y109" s="510"/>
      <c r="Z109" s="510"/>
      <c r="AA109" s="510"/>
      <c r="AB109" s="510"/>
      <c r="AC109" s="510"/>
      <c r="AD109" s="510"/>
      <c r="AE109" s="510"/>
      <c r="AF109" s="510"/>
      <c r="AG109" s="510"/>
      <c r="AH109" s="510"/>
      <c r="AI109" s="510"/>
      <c r="AJ109" s="1"/>
      <c r="AK109" s="1"/>
    </row>
    <row r="110" spans="1:37" s="12" customFormat="1" ht="19.5" customHeight="1" thickTop="1" thickBot="1" x14ac:dyDescent="0.3">
      <c r="A110" s="511" t="s">
        <v>43</v>
      </c>
      <c r="B110" s="511"/>
      <c r="C110" s="511"/>
      <c r="D110" s="511"/>
      <c r="E110" s="511"/>
      <c r="F110" s="511"/>
      <c r="G110" s="511"/>
      <c r="H110" s="511"/>
      <c r="I110" s="511"/>
      <c r="J110" s="511"/>
      <c r="K110" s="511"/>
      <c r="L110" s="511"/>
      <c r="M110" s="511"/>
      <c r="N110" s="511"/>
      <c r="O110" s="511"/>
      <c r="P110" s="511"/>
      <c r="Q110" s="511"/>
      <c r="R110" s="511"/>
      <c r="S110" s="511"/>
      <c r="T110" s="511"/>
      <c r="U110" s="511"/>
      <c r="V110" s="511"/>
      <c r="W110" s="511"/>
      <c r="X110" s="511"/>
      <c r="Y110" s="511"/>
      <c r="Z110" s="511"/>
      <c r="AA110" s="511"/>
      <c r="AB110" s="511"/>
      <c r="AC110" s="511"/>
      <c r="AD110" s="511"/>
      <c r="AE110" s="511"/>
      <c r="AF110" s="511"/>
      <c r="AG110" s="511"/>
      <c r="AH110" s="511"/>
      <c r="AI110" s="511"/>
    </row>
    <row r="111" spans="1:37" s="12" customFormat="1" ht="15.75" customHeight="1" thickTop="1" x14ac:dyDescent="0.25">
      <c r="A111" s="13"/>
      <c r="B111" s="14"/>
      <c r="C111" s="14"/>
      <c r="D111" s="14"/>
      <c r="E111" s="14"/>
      <c r="F111" s="14"/>
      <c r="G111" s="14"/>
      <c r="H111" s="14"/>
      <c r="I111" s="14"/>
      <c r="J111" s="14"/>
      <c r="K111" s="14"/>
      <c r="L111" s="14"/>
      <c r="M111" s="14"/>
      <c r="N111" s="512" t="s">
        <v>44</v>
      </c>
      <c r="O111" s="512"/>
      <c r="P111" s="512"/>
      <c r="Q111" s="512"/>
      <c r="R111" s="512"/>
      <c r="S111" s="512"/>
      <c r="T111" s="512"/>
      <c r="U111" s="512"/>
      <c r="V111" s="512"/>
      <c r="W111" s="512"/>
      <c r="X111" s="512"/>
      <c r="Y111" s="513" t="s">
        <v>45</v>
      </c>
      <c r="Z111" s="513"/>
      <c r="AA111" s="513"/>
      <c r="AB111" s="513"/>
      <c r="AC111" s="513"/>
      <c r="AD111" s="513"/>
      <c r="AE111" s="513"/>
      <c r="AF111" s="514"/>
      <c r="AG111" s="15"/>
      <c r="AH111" s="16" t="s">
        <v>46</v>
      </c>
      <c r="AI111" s="17" t="s">
        <v>47</v>
      </c>
    </row>
    <row r="112" spans="1:37" s="12" customFormat="1" ht="15" customHeight="1" x14ac:dyDescent="0.25">
      <c r="A112" s="499" t="s">
        <v>48</v>
      </c>
      <c r="B112" s="500"/>
      <c r="C112" s="500"/>
      <c r="D112" s="500"/>
      <c r="E112" s="500"/>
      <c r="F112" s="500"/>
      <c r="G112" s="14" t="s">
        <v>49</v>
      </c>
      <c r="H112" s="18"/>
      <c r="I112" s="14"/>
      <c r="J112" s="14" t="s">
        <v>47</v>
      </c>
      <c r="K112" s="18" t="s">
        <v>50</v>
      </c>
      <c r="L112" s="14"/>
      <c r="M112" s="14"/>
      <c r="N112" s="501"/>
      <c r="O112" s="501"/>
      <c r="P112" s="501"/>
      <c r="Q112" s="501"/>
      <c r="R112" s="501"/>
      <c r="S112" s="501"/>
      <c r="T112" s="501"/>
      <c r="U112" s="501"/>
      <c r="V112" s="501"/>
      <c r="W112" s="501"/>
      <c r="X112" s="501"/>
      <c r="Y112" s="505" t="s">
        <v>51</v>
      </c>
      <c r="Z112" s="500"/>
      <c r="AA112" s="500"/>
      <c r="AB112" s="500"/>
      <c r="AC112" s="500"/>
      <c r="AD112" s="500"/>
      <c r="AE112" s="500"/>
      <c r="AF112" s="506"/>
      <c r="AG112" s="15"/>
      <c r="AH112" s="18"/>
      <c r="AI112" s="19"/>
    </row>
    <row r="113" spans="1:35" s="12" customFormat="1" x14ac:dyDescent="0.25">
      <c r="A113" s="499"/>
      <c r="B113" s="500"/>
      <c r="C113" s="500"/>
      <c r="D113" s="500"/>
      <c r="E113" s="500"/>
      <c r="F113" s="500"/>
      <c r="G113" s="500"/>
      <c r="H113" s="500"/>
      <c r="I113" s="500"/>
      <c r="J113" s="500"/>
      <c r="K113" s="500"/>
      <c r="L113" s="500"/>
      <c r="M113" s="14"/>
      <c r="N113" s="501"/>
      <c r="O113" s="501"/>
      <c r="P113" s="501"/>
      <c r="Q113" s="501"/>
      <c r="R113" s="501"/>
      <c r="S113" s="501"/>
      <c r="T113" s="501"/>
      <c r="U113" s="501"/>
      <c r="V113" s="501"/>
      <c r="W113" s="501"/>
      <c r="X113" s="501"/>
      <c r="Y113" s="14"/>
      <c r="Z113" s="14"/>
      <c r="AA113" s="14"/>
      <c r="AB113" s="14"/>
      <c r="AC113" s="14"/>
      <c r="AD113" s="14"/>
      <c r="AE113" s="14"/>
      <c r="AF113" s="14"/>
      <c r="AG113" s="14"/>
      <c r="AH113" s="14"/>
      <c r="AI113" s="20"/>
    </row>
    <row r="114" spans="1:35" s="12" customFormat="1" ht="15" customHeight="1" x14ac:dyDescent="0.25">
      <c r="A114" s="499"/>
      <c r="B114" s="500"/>
      <c r="C114" s="500"/>
      <c r="D114" s="500"/>
      <c r="E114" s="500"/>
      <c r="F114" s="500"/>
      <c r="G114" s="500"/>
      <c r="H114" s="500"/>
      <c r="I114" s="500"/>
      <c r="J114" s="500"/>
      <c r="K114" s="500"/>
      <c r="L114" s="500"/>
      <c r="M114" s="14"/>
      <c r="N114" s="500" t="s">
        <v>52</v>
      </c>
      <c r="O114" s="500"/>
      <c r="P114" s="500"/>
      <c r="Q114" s="500"/>
      <c r="R114" s="500"/>
      <c r="S114" s="500"/>
      <c r="T114" s="500"/>
      <c r="U114" s="500"/>
      <c r="V114" s="500"/>
      <c r="W114" s="500"/>
      <c r="X114" s="500"/>
      <c r="Y114" s="500" t="s">
        <v>45</v>
      </c>
      <c r="Z114" s="500"/>
      <c r="AA114" s="500"/>
      <c r="AB114" s="500"/>
      <c r="AC114" s="500"/>
      <c r="AD114" s="500"/>
      <c r="AE114" s="500"/>
      <c r="AF114" s="500"/>
      <c r="AG114" s="14"/>
      <c r="AH114" s="21" t="s">
        <v>46</v>
      </c>
      <c r="AI114" s="22" t="s">
        <v>47</v>
      </c>
    </row>
    <row r="115" spans="1:35" s="12" customFormat="1" ht="15" customHeight="1" x14ac:dyDescent="0.25">
      <c r="A115" s="499" t="s">
        <v>53</v>
      </c>
      <c r="B115" s="500"/>
      <c r="C115" s="500"/>
      <c r="D115" s="500"/>
      <c r="E115" s="500"/>
      <c r="F115" s="500"/>
      <c r="G115" s="14" t="s">
        <v>49</v>
      </c>
      <c r="H115" s="18"/>
      <c r="I115" s="14"/>
      <c r="J115" s="14" t="s">
        <v>47</v>
      </c>
      <c r="K115" s="18" t="s">
        <v>50</v>
      </c>
      <c r="L115" s="14"/>
      <c r="M115" s="14"/>
      <c r="N115" s="501"/>
      <c r="O115" s="501"/>
      <c r="P115" s="501"/>
      <c r="Q115" s="501"/>
      <c r="R115" s="501"/>
      <c r="S115" s="501"/>
      <c r="T115" s="501"/>
      <c r="U115" s="501"/>
      <c r="V115" s="501"/>
      <c r="W115" s="501"/>
      <c r="X115" s="501"/>
      <c r="Y115" s="502" t="s">
        <v>51</v>
      </c>
      <c r="Z115" s="503"/>
      <c r="AA115" s="503"/>
      <c r="AB115" s="503"/>
      <c r="AC115" s="503"/>
      <c r="AD115" s="503"/>
      <c r="AE115" s="503"/>
      <c r="AF115" s="504"/>
      <c r="AG115" s="23"/>
      <c r="AH115" s="24"/>
      <c r="AI115" s="25"/>
    </row>
    <row r="116" spans="1:35" s="12" customFormat="1" x14ac:dyDescent="0.25">
      <c r="A116" s="499"/>
      <c r="B116" s="500"/>
      <c r="C116" s="500"/>
      <c r="D116" s="500"/>
      <c r="E116" s="500"/>
      <c r="F116" s="500"/>
      <c r="G116" s="500"/>
      <c r="H116" s="500"/>
      <c r="I116" s="500"/>
      <c r="J116" s="500"/>
      <c r="K116" s="500"/>
      <c r="L116" s="500"/>
      <c r="M116" s="14"/>
      <c r="N116" s="501"/>
      <c r="O116" s="501"/>
      <c r="P116" s="501"/>
      <c r="Q116" s="501"/>
      <c r="R116" s="501"/>
      <c r="S116" s="501"/>
      <c r="T116" s="501"/>
      <c r="U116" s="501"/>
      <c r="V116" s="501"/>
      <c r="W116" s="501"/>
      <c r="X116" s="501"/>
      <c r="Y116" s="26"/>
      <c r="Z116" s="27"/>
      <c r="AA116" s="27"/>
      <c r="AB116" s="27"/>
      <c r="AC116" s="27"/>
      <c r="AD116" s="27"/>
      <c r="AE116" s="27"/>
      <c r="AF116" s="27"/>
      <c r="AG116" s="27"/>
      <c r="AH116" s="27"/>
      <c r="AI116" s="28"/>
    </row>
    <row r="117" spans="1:35" s="12" customFormat="1" x14ac:dyDescent="0.25">
      <c r="A117" s="13"/>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29"/>
      <c r="AI117" s="30"/>
    </row>
    <row r="118" spans="1:35" s="12" customFormat="1" ht="25.5" customHeight="1" x14ac:dyDescent="0.25">
      <c r="A118" s="507" t="s">
        <v>54</v>
      </c>
      <c r="B118" s="508"/>
      <c r="C118" s="508"/>
      <c r="D118" s="508"/>
      <c r="E118" s="508"/>
      <c r="F118" s="508"/>
      <c r="G118" s="508"/>
      <c r="H118" s="508"/>
      <c r="I118" s="508"/>
      <c r="J118" s="508"/>
      <c r="K118" s="508"/>
      <c r="L118" s="508"/>
      <c r="M118" s="508"/>
      <c r="N118" s="508"/>
      <c r="O118" s="508"/>
      <c r="P118" s="508"/>
      <c r="Q118" s="508"/>
      <c r="R118" s="508"/>
      <c r="S118" s="508"/>
      <c r="T118" s="508"/>
      <c r="U118" s="508"/>
      <c r="V118" s="508"/>
      <c r="W118" s="508"/>
      <c r="X118" s="508"/>
      <c r="Y118" s="508"/>
      <c r="Z118" s="508"/>
      <c r="AA118" s="508"/>
      <c r="AB118" s="508"/>
      <c r="AC118" s="508"/>
      <c r="AD118" s="508"/>
      <c r="AE118" s="508"/>
      <c r="AF118" s="508"/>
      <c r="AG118" s="508"/>
      <c r="AH118" s="508"/>
      <c r="AI118" s="509"/>
    </row>
    <row r="119" spans="1:35" s="12" customFormat="1" x14ac:dyDescent="0.25">
      <c r="A119" s="31"/>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20"/>
    </row>
    <row r="120" spans="1:35" s="12" customFormat="1" ht="15" customHeight="1" x14ac:dyDescent="0.25">
      <c r="A120" s="499" t="s">
        <v>55</v>
      </c>
      <c r="B120" s="500"/>
      <c r="C120" s="500"/>
      <c r="D120" s="500"/>
      <c r="E120" s="500"/>
      <c r="F120" s="500"/>
      <c r="G120" s="500" t="s">
        <v>56</v>
      </c>
      <c r="H120" s="500"/>
      <c r="I120" s="18"/>
      <c r="J120" s="14"/>
      <c r="K120" s="500" t="s">
        <v>57</v>
      </c>
      <c r="L120" s="506"/>
      <c r="M120" s="18"/>
      <c r="N120" s="14"/>
      <c r="O120" s="500" t="s">
        <v>58</v>
      </c>
      <c r="P120" s="506"/>
      <c r="Q120" s="18" t="s">
        <v>50</v>
      </c>
      <c r="R120" s="14"/>
      <c r="S120" s="500" t="s">
        <v>59</v>
      </c>
      <c r="T120" s="506"/>
      <c r="U120" s="18"/>
      <c r="V120" s="505" t="s">
        <v>60</v>
      </c>
      <c r="W120" s="500"/>
      <c r="X120" s="500"/>
      <c r="Y120" s="500"/>
      <c r="Z120" s="500"/>
      <c r="AA120" s="500"/>
      <c r="AB120" s="500"/>
      <c r="AC120" s="500"/>
      <c r="AD120" s="500"/>
      <c r="AE120" s="500"/>
      <c r="AF120" s="500"/>
      <c r="AG120" s="500"/>
      <c r="AH120" s="506"/>
      <c r="AI120" s="19"/>
    </row>
    <row r="121" spans="1:35" ht="15.75" thickBot="1" x14ac:dyDescent="0.3">
      <c r="A121" s="3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5"/>
    </row>
    <row r="122" spans="1:35" x14ac:dyDescent="0.25">
      <c r="A122" s="36"/>
      <c r="B122" s="36"/>
      <c r="C122" s="36"/>
      <c r="D122" s="36"/>
      <c r="E122" s="36"/>
      <c r="F122" s="36"/>
      <c r="AA122" s="37"/>
      <c r="AB122" s="38"/>
      <c r="AH122" s="37"/>
      <c r="AI122" s="37"/>
    </row>
    <row r="123" spans="1:35" x14ac:dyDescent="0.25">
      <c r="AA123" s="37"/>
      <c r="AB123" s="38"/>
      <c r="AH123" s="37"/>
      <c r="AI123" s="37"/>
    </row>
    <row r="124" spans="1:35" ht="15" customHeight="1" x14ac:dyDescent="0.25">
      <c r="AA124" s="37"/>
      <c r="AB124" s="38"/>
      <c r="AH124" s="37"/>
      <c r="AI124" s="37"/>
    </row>
    <row r="125" spans="1:35" ht="15" customHeight="1" x14ac:dyDescent="0.25">
      <c r="AA125" s="37"/>
      <c r="AB125" s="38"/>
      <c r="AH125" s="37"/>
      <c r="AI125" s="37"/>
    </row>
    <row r="126" spans="1:35" ht="15" customHeight="1" x14ac:dyDescent="0.25">
      <c r="A126" s="37" t="s">
        <v>61</v>
      </c>
      <c r="AA126" s="37"/>
      <c r="AB126" s="38"/>
      <c r="AH126" s="37"/>
      <c r="AI126" s="37"/>
    </row>
    <row r="127" spans="1:35" ht="15" customHeight="1" x14ac:dyDescent="0.25">
      <c r="A127" s="37" t="s">
        <v>62</v>
      </c>
      <c r="AA127" s="37"/>
      <c r="AB127" s="38"/>
      <c r="AH127" s="37"/>
      <c r="AI127" s="37"/>
    </row>
    <row r="128" spans="1:35" ht="15" customHeight="1" x14ac:dyDescent="0.25">
      <c r="AA128" s="37"/>
      <c r="AB128" s="38"/>
      <c r="AH128" s="37"/>
      <c r="AI128" s="37"/>
    </row>
    <row r="129" spans="1:39" ht="15" customHeight="1" x14ac:dyDescent="0.25">
      <c r="A129" s="37" t="s">
        <v>2</v>
      </c>
      <c r="B129" s="498" t="s">
        <v>63</v>
      </c>
      <c r="C129" s="498"/>
      <c r="D129" s="498"/>
      <c r="E129" s="498"/>
      <c r="F129" s="498"/>
      <c r="G129" s="498"/>
      <c r="H129" s="498"/>
      <c r="I129" s="498"/>
      <c r="AA129" s="37"/>
      <c r="AB129" s="38"/>
      <c r="AH129" s="37"/>
      <c r="AI129" s="37"/>
    </row>
    <row r="130" spans="1:39" ht="15" customHeight="1" x14ac:dyDescent="0.25">
      <c r="AA130" s="37"/>
      <c r="AB130" s="38"/>
      <c r="AH130" s="37"/>
      <c r="AI130" s="37"/>
      <c r="AJ130" s="39"/>
      <c r="AK130" s="39"/>
      <c r="AL130" s="39"/>
      <c r="AM130" s="39"/>
    </row>
    <row r="131" spans="1:39" ht="15" customHeight="1" x14ac:dyDescent="0.25">
      <c r="B131" s="37" t="str">
        <f>CONCATENATE(AB131,"",AC131)</f>
        <v>0.1 Servizi istituzionali, generali e di gestione</v>
      </c>
      <c r="AA131" s="37"/>
      <c r="AB131" s="38" t="s">
        <v>64</v>
      </c>
      <c r="AC131" s="37" t="s">
        <v>65</v>
      </c>
      <c r="AH131" s="37"/>
      <c r="AI131" s="37"/>
      <c r="AJ131" s="39"/>
      <c r="AK131" s="39"/>
      <c r="AL131" s="39"/>
      <c r="AM131" s="39"/>
    </row>
    <row r="132" spans="1:39" ht="15" customHeight="1" x14ac:dyDescent="0.25">
      <c r="B132" s="37" t="str">
        <f t="shared" ref="B132:B153" si="0">CONCATENATE(AB132,"",AC132)</f>
        <v>0.2 Giustizia</v>
      </c>
      <c r="AA132" s="37"/>
      <c r="AB132" s="38" t="s">
        <v>66</v>
      </c>
      <c r="AC132" s="37" t="s">
        <v>67</v>
      </c>
      <c r="AH132" s="37"/>
      <c r="AI132" s="37"/>
      <c r="AJ132" s="39"/>
      <c r="AK132" s="39"/>
      <c r="AL132" s="39"/>
      <c r="AM132" s="39"/>
    </row>
    <row r="133" spans="1:39" x14ac:dyDescent="0.25">
      <c r="B133" s="37" t="str">
        <f t="shared" si="0"/>
        <v>0.3 Ordine pubblico e sicurezza</v>
      </c>
      <c r="AA133" s="37"/>
      <c r="AB133" s="38" t="s">
        <v>68</v>
      </c>
      <c r="AC133" s="37" t="s">
        <v>69</v>
      </c>
      <c r="AH133" s="37"/>
      <c r="AI133" s="37"/>
      <c r="AJ133" s="39"/>
      <c r="AK133" s="39"/>
      <c r="AL133" s="39"/>
      <c r="AM133" s="39"/>
    </row>
    <row r="134" spans="1:39" x14ac:dyDescent="0.25">
      <c r="B134" s="37" t="str">
        <f t="shared" si="0"/>
        <v>0.4 Istruzione e diritto allo studio</v>
      </c>
      <c r="AA134" s="37"/>
      <c r="AB134" s="38" t="s">
        <v>70</v>
      </c>
      <c r="AC134" s="37" t="s">
        <v>71</v>
      </c>
      <c r="AH134" s="37"/>
      <c r="AI134" s="37"/>
      <c r="AJ134" s="40"/>
      <c r="AK134" s="40"/>
      <c r="AL134" s="40"/>
      <c r="AM134" s="39"/>
    </row>
    <row r="135" spans="1:39" x14ac:dyDescent="0.25">
      <c r="B135" s="37" t="str">
        <f t="shared" si="0"/>
        <v>0.5 Tutela e valorizzazione dei beni e delle attività culturali</v>
      </c>
      <c r="AA135" s="37"/>
      <c r="AB135" s="38" t="s">
        <v>72</v>
      </c>
      <c r="AC135" s="37" t="s">
        <v>73</v>
      </c>
      <c r="AH135" s="37"/>
      <c r="AI135" s="37"/>
      <c r="AJ135" s="39"/>
      <c r="AK135" s="39"/>
      <c r="AL135" s="39"/>
      <c r="AM135" s="39"/>
    </row>
    <row r="136" spans="1:39" x14ac:dyDescent="0.25">
      <c r="B136" s="37" t="str">
        <f t="shared" si="0"/>
        <v>0.6 Politiche giovanili, sport e tempo libero</v>
      </c>
      <c r="AA136" s="37"/>
      <c r="AB136" s="38" t="s">
        <v>74</v>
      </c>
      <c r="AC136" s="37" t="s">
        <v>75</v>
      </c>
      <c r="AH136" s="37"/>
      <c r="AI136" s="37"/>
      <c r="AJ136" s="40"/>
      <c r="AK136" s="40"/>
      <c r="AL136" s="40"/>
      <c r="AM136" s="39"/>
    </row>
    <row r="137" spans="1:39" x14ac:dyDescent="0.25">
      <c r="B137" s="37" t="str">
        <f t="shared" si="0"/>
        <v>0.7 Turismo</v>
      </c>
      <c r="AA137" s="37"/>
      <c r="AB137" s="38" t="s">
        <v>76</v>
      </c>
      <c r="AC137" s="37" t="s">
        <v>77</v>
      </c>
      <c r="AH137" s="37"/>
      <c r="AI137" s="37"/>
      <c r="AJ137" s="40"/>
      <c r="AK137" s="40"/>
      <c r="AL137" s="40"/>
      <c r="AM137" s="39"/>
    </row>
    <row r="138" spans="1:39" x14ac:dyDescent="0.25">
      <c r="B138" s="37" t="str">
        <f t="shared" si="0"/>
        <v>0.8 Assetto del territorio ed edilizia abitativa</v>
      </c>
      <c r="AA138" s="37"/>
      <c r="AB138" s="38" t="s">
        <v>78</v>
      </c>
      <c r="AC138" s="37" t="s">
        <v>79</v>
      </c>
      <c r="AH138" s="37"/>
      <c r="AI138" s="37"/>
      <c r="AJ138" s="40"/>
      <c r="AK138" s="40"/>
      <c r="AL138" s="40"/>
      <c r="AM138" s="39"/>
    </row>
    <row r="139" spans="1:39" x14ac:dyDescent="0.25">
      <c r="B139" s="37" t="str">
        <f t="shared" si="0"/>
        <v>0.9Sviluppo sostenibile e tutela del territorio e dell'ambiente</v>
      </c>
      <c r="AA139" s="37"/>
      <c r="AB139" s="38" t="s">
        <v>80</v>
      </c>
      <c r="AC139" s="37" t="s">
        <v>81</v>
      </c>
      <c r="AH139" s="37"/>
      <c r="AI139" s="37"/>
      <c r="AJ139" s="40"/>
      <c r="AK139" s="40"/>
      <c r="AL139" s="40"/>
      <c r="AM139" s="39"/>
    </row>
    <row r="140" spans="1:39" x14ac:dyDescent="0.25">
      <c r="B140" s="37" t="str">
        <f t="shared" si="0"/>
        <v>10   Trasporti e diritto alla mobilità</v>
      </c>
      <c r="AA140" s="37"/>
      <c r="AB140" s="38" t="s">
        <v>82</v>
      </c>
      <c r="AC140" s="37" t="s">
        <v>83</v>
      </c>
      <c r="AH140" s="37"/>
      <c r="AI140" s="37"/>
      <c r="AJ140" s="40"/>
      <c r="AK140" s="40"/>
      <c r="AL140" s="40"/>
      <c r="AM140" s="39"/>
    </row>
    <row r="141" spans="1:39" x14ac:dyDescent="0.25">
      <c r="B141" s="37" t="str">
        <f t="shared" si="0"/>
        <v>11    Soccorso civile</v>
      </c>
      <c r="AA141" s="37"/>
      <c r="AB141" s="38" t="s">
        <v>84</v>
      </c>
      <c r="AC141" s="37" t="s">
        <v>85</v>
      </c>
      <c r="AH141" s="37"/>
      <c r="AI141" s="37"/>
      <c r="AJ141" s="40"/>
      <c r="AK141" s="40"/>
      <c r="AL141" s="40"/>
      <c r="AM141" s="39"/>
    </row>
    <row r="142" spans="1:39" x14ac:dyDescent="0.25">
      <c r="B142" s="37" t="str">
        <f t="shared" si="0"/>
        <v>12   Diritti sociali, politiche sociali e famiglia</v>
      </c>
      <c r="AA142" s="37"/>
      <c r="AB142" s="38" t="s">
        <v>86</v>
      </c>
      <c r="AC142" s="37" t="s">
        <v>87</v>
      </c>
      <c r="AH142" s="37"/>
      <c r="AI142" s="37"/>
      <c r="AJ142" s="40"/>
      <c r="AK142" s="40"/>
      <c r="AL142" s="40"/>
      <c r="AM142" s="39"/>
    </row>
    <row r="143" spans="1:39" x14ac:dyDescent="0.25">
      <c r="B143" s="37" t="str">
        <f t="shared" si="0"/>
        <v>13   Tutela della salute</v>
      </c>
      <c r="AA143" s="37"/>
      <c r="AB143" s="38" t="s">
        <v>88</v>
      </c>
      <c r="AC143" s="37" t="s">
        <v>89</v>
      </c>
      <c r="AH143" s="37"/>
      <c r="AI143" s="37"/>
      <c r="AJ143" s="40"/>
      <c r="AK143" s="40"/>
      <c r="AL143" s="40"/>
      <c r="AM143" s="39"/>
    </row>
    <row r="144" spans="1:39" x14ac:dyDescent="0.25">
      <c r="B144" s="37" t="str">
        <f t="shared" si="0"/>
        <v>14   Sviluppo economico e competitività</v>
      </c>
      <c r="AA144" s="37"/>
      <c r="AB144" s="38" t="s">
        <v>90</v>
      </c>
      <c r="AC144" s="37" t="s">
        <v>91</v>
      </c>
      <c r="AH144" s="37"/>
      <c r="AI144" s="37"/>
      <c r="AJ144" s="40"/>
      <c r="AK144" s="40"/>
      <c r="AL144" s="40"/>
      <c r="AM144" s="39"/>
    </row>
    <row r="145" spans="1:39" x14ac:dyDescent="0.25">
      <c r="B145" s="37" t="str">
        <f t="shared" si="0"/>
        <v>15   Politiche per il lavoro e la formazione professionale</v>
      </c>
      <c r="AA145" s="37"/>
      <c r="AB145" s="38" t="s">
        <v>92</v>
      </c>
      <c r="AC145" s="37" t="s">
        <v>93</v>
      </c>
      <c r="AH145" s="37"/>
      <c r="AI145" s="37"/>
      <c r="AJ145" s="40"/>
      <c r="AK145" s="40"/>
      <c r="AL145" s="40"/>
      <c r="AM145" s="39"/>
    </row>
    <row r="146" spans="1:39" x14ac:dyDescent="0.25">
      <c r="B146" s="37" t="str">
        <f t="shared" si="0"/>
        <v>16   Agricoltura, politiche agroalimentari e pesca</v>
      </c>
      <c r="AA146" s="37"/>
      <c r="AB146" s="38" t="s">
        <v>94</v>
      </c>
      <c r="AC146" s="37" t="s">
        <v>95</v>
      </c>
      <c r="AH146" s="37"/>
      <c r="AI146" s="37"/>
      <c r="AJ146" s="40"/>
      <c r="AK146" s="40"/>
      <c r="AL146" s="40"/>
      <c r="AM146" s="39"/>
    </row>
    <row r="147" spans="1:39" x14ac:dyDescent="0.25">
      <c r="B147" s="37" t="str">
        <f t="shared" si="0"/>
        <v>17  Energia e diversificazione delle fonti energetiche</v>
      </c>
      <c r="AA147" s="37"/>
      <c r="AB147" s="38" t="s">
        <v>96</v>
      </c>
      <c r="AC147" s="37" t="s">
        <v>97</v>
      </c>
      <c r="AH147" s="37"/>
      <c r="AI147" s="37"/>
      <c r="AJ147" s="40"/>
      <c r="AK147" s="40"/>
      <c r="AL147" s="40"/>
      <c r="AM147" s="39"/>
    </row>
    <row r="148" spans="1:39" x14ac:dyDescent="0.25">
      <c r="B148" s="37" t="str">
        <f t="shared" si="0"/>
        <v>18   Relazioni con le altre autonomie territoriali e locali</v>
      </c>
      <c r="AA148" s="37"/>
      <c r="AB148" s="38" t="s">
        <v>98</v>
      </c>
      <c r="AC148" s="37" t="s">
        <v>99</v>
      </c>
      <c r="AH148" s="37"/>
      <c r="AI148" s="37"/>
      <c r="AJ148" s="40"/>
      <c r="AK148" s="40"/>
      <c r="AL148" s="40"/>
      <c r="AM148" s="39"/>
    </row>
    <row r="149" spans="1:39" x14ac:dyDescent="0.25">
      <c r="B149" s="37" t="str">
        <f t="shared" si="0"/>
        <v>19  Relazioni internazionali</v>
      </c>
      <c r="AA149" s="37"/>
      <c r="AB149" s="38" t="s">
        <v>100</v>
      </c>
      <c r="AC149" s="37" t="s">
        <v>101</v>
      </c>
      <c r="AH149" s="37"/>
      <c r="AI149" s="37"/>
      <c r="AJ149" s="40"/>
      <c r="AK149" s="40"/>
      <c r="AL149" s="40"/>
      <c r="AM149" s="39"/>
    </row>
    <row r="150" spans="1:39" x14ac:dyDescent="0.25">
      <c r="B150" s="37" t="str">
        <f t="shared" si="0"/>
        <v>20   Fondi e accantonamenti</v>
      </c>
      <c r="AA150" s="37"/>
      <c r="AB150" s="38" t="s">
        <v>102</v>
      </c>
      <c r="AC150" s="37" t="s">
        <v>103</v>
      </c>
      <c r="AH150" s="37"/>
      <c r="AI150" s="37"/>
      <c r="AJ150" s="40"/>
      <c r="AK150" s="40"/>
      <c r="AL150" s="40"/>
      <c r="AM150" s="39"/>
    </row>
    <row r="151" spans="1:39" x14ac:dyDescent="0.25">
      <c r="B151" s="37" t="str">
        <f t="shared" si="0"/>
        <v>50   Debito pubblico</v>
      </c>
      <c r="AA151" s="37"/>
      <c r="AB151" s="38" t="s">
        <v>104</v>
      </c>
      <c r="AC151" s="37" t="s">
        <v>105</v>
      </c>
      <c r="AH151" s="37"/>
      <c r="AI151" s="37"/>
      <c r="AJ151" s="40"/>
      <c r="AK151" s="40"/>
      <c r="AL151" s="40"/>
      <c r="AM151" s="39"/>
    </row>
    <row r="152" spans="1:39" x14ac:dyDescent="0.25">
      <c r="B152" s="37" t="str">
        <f t="shared" si="0"/>
        <v>60   Anticipazioni finanziarie</v>
      </c>
      <c r="AA152" s="37"/>
      <c r="AB152" s="38" t="s">
        <v>106</v>
      </c>
      <c r="AC152" s="37" t="s">
        <v>107</v>
      </c>
      <c r="AH152" s="37"/>
      <c r="AI152" s="37"/>
      <c r="AJ152" s="40"/>
      <c r="AK152" s="40"/>
      <c r="AL152" s="40"/>
      <c r="AM152" s="39"/>
    </row>
    <row r="153" spans="1:39" ht="15" customHeight="1" x14ac:dyDescent="0.25">
      <c r="B153" s="37" t="str">
        <f t="shared" si="0"/>
        <v>99  Servizi per conto terzi</v>
      </c>
      <c r="AA153" s="37"/>
      <c r="AB153" s="38" t="s">
        <v>108</v>
      </c>
      <c r="AC153" s="37" t="s">
        <v>109</v>
      </c>
      <c r="AH153" s="37"/>
      <c r="AI153" s="37"/>
      <c r="AJ153" s="37"/>
      <c r="AK153" s="37"/>
      <c r="AL153" s="37"/>
      <c r="AM153" s="37"/>
    </row>
    <row r="154" spans="1:39" ht="15" customHeight="1" x14ac:dyDescent="0.25">
      <c r="B154" s="498"/>
      <c r="C154" s="498"/>
      <c r="D154" s="498"/>
      <c r="E154" s="498"/>
      <c r="F154" s="498"/>
      <c r="G154" s="498"/>
      <c r="H154" s="498"/>
      <c r="I154" s="498"/>
      <c r="J154" s="498"/>
      <c r="K154" s="498"/>
      <c r="L154" s="498"/>
      <c r="M154" s="498"/>
      <c r="N154" s="498"/>
      <c r="AA154" s="37"/>
      <c r="AB154" s="38"/>
      <c r="AH154" s="37"/>
      <c r="AI154" s="37"/>
      <c r="AJ154" s="41"/>
      <c r="AK154" s="41"/>
      <c r="AL154" s="41"/>
      <c r="AM154" s="41"/>
    </row>
    <row r="155" spans="1:39" s="40" customFormat="1" x14ac:dyDescent="0.25">
      <c r="A155" s="37"/>
      <c r="B155" s="498" t="s">
        <v>110</v>
      </c>
      <c r="C155" s="498"/>
      <c r="D155" s="498"/>
      <c r="E155" s="498"/>
      <c r="F155" s="498"/>
      <c r="G155" s="498"/>
      <c r="H155" s="498"/>
      <c r="I155" s="498"/>
      <c r="J155" s="498"/>
      <c r="K155" s="498"/>
      <c r="L155" s="498"/>
      <c r="M155" s="498"/>
      <c r="N155" s="498"/>
      <c r="O155" s="37"/>
      <c r="P155" s="37"/>
      <c r="Q155" s="37"/>
      <c r="R155" s="37"/>
      <c r="S155" s="37"/>
      <c r="T155" s="37"/>
      <c r="U155" s="37"/>
      <c r="V155" s="37"/>
      <c r="W155" s="37"/>
      <c r="X155" s="37"/>
      <c r="Y155" s="37"/>
      <c r="Z155" s="37"/>
      <c r="AA155" s="37"/>
      <c r="AB155" s="38"/>
      <c r="AC155" s="37"/>
      <c r="AD155" s="37"/>
      <c r="AE155" s="37"/>
      <c r="AF155" s="37"/>
      <c r="AG155" s="37"/>
      <c r="AH155" s="37"/>
      <c r="AI155" s="37"/>
    </row>
    <row r="156" spans="1:39" s="40" customFormat="1" x14ac:dyDescent="0.25">
      <c r="A156" s="37"/>
      <c r="B156" s="37" t="str">
        <f t="shared" ref="B156:B218" si="1">CONCATENATE(AB156,"",AC156)</f>
        <v>0.1   Organi istituzionali</v>
      </c>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8" t="s">
        <v>111</v>
      </c>
      <c r="AC156" s="37" t="s">
        <v>112</v>
      </c>
      <c r="AD156" s="37"/>
      <c r="AE156" s="37"/>
      <c r="AF156" s="37"/>
      <c r="AG156" s="37"/>
      <c r="AH156" s="37"/>
      <c r="AI156" s="37"/>
    </row>
    <row r="157" spans="1:39" s="40" customFormat="1" x14ac:dyDescent="0.25">
      <c r="A157" s="37"/>
      <c r="B157" s="37" t="str">
        <f t="shared" si="1"/>
        <v>0.2   Segreteria generale</v>
      </c>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8" t="s">
        <v>113</v>
      </c>
      <c r="AC157" s="37" t="s">
        <v>114</v>
      </c>
      <c r="AD157" s="37"/>
      <c r="AE157" s="37"/>
      <c r="AF157" s="37"/>
      <c r="AG157" s="37"/>
      <c r="AH157" s="37"/>
      <c r="AI157" s="37"/>
    </row>
    <row r="158" spans="1:39" s="40" customFormat="1" x14ac:dyDescent="0.25">
      <c r="A158" s="37"/>
      <c r="B158" s="37" t="str">
        <f t="shared" si="1"/>
        <v>0.3 Gestione economica, finanziaria, programmazione e provveditorato</v>
      </c>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8" t="s">
        <v>68</v>
      </c>
      <c r="AC158" s="37" t="s">
        <v>115</v>
      </c>
      <c r="AD158" s="37"/>
      <c r="AE158" s="37"/>
      <c r="AF158" s="37"/>
      <c r="AG158" s="37"/>
      <c r="AH158" s="37"/>
      <c r="AI158" s="37"/>
    </row>
    <row r="159" spans="1:39" s="40" customFormat="1" x14ac:dyDescent="0.25">
      <c r="A159" s="37"/>
      <c r="B159" s="37" t="str">
        <f t="shared" si="1"/>
        <v>0.4 Gestione delle entrate tributarie e servizi fiscal</v>
      </c>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8" t="s">
        <v>70</v>
      </c>
      <c r="AC159" s="37" t="s">
        <v>116</v>
      </c>
      <c r="AD159" s="37"/>
      <c r="AE159" s="37"/>
      <c r="AF159" s="37"/>
      <c r="AG159" s="37"/>
      <c r="AH159" s="37"/>
      <c r="AI159" s="37"/>
    </row>
    <row r="160" spans="1:39" s="40" customFormat="1" x14ac:dyDescent="0.25">
      <c r="A160" s="37"/>
      <c r="B160" s="37" t="str">
        <f t="shared" si="1"/>
        <v>0.5 Gestione dei beni demaniali e patrimo</v>
      </c>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8" t="s">
        <v>72</v>
      </c>
      <c r="AC160" s="37" t="s">
        <v>117</v>
      </c>
      <c r="AD160" s="37"/>
      <c r="AE160" s="37"/>
      <c r="AF160" s="37"/>
      <c r="AG160" s="37"/>
      <c r="AH160" s="37"/>
      <c r="AI160" s="37"/>
    </row>
    <row r="161" spans="1:35" s="40" customFormat="1" x14ac:dyDescent="0.25">
      <c r="A161" s="37"/>
      <c r="B161" s="37" t="str">
        <f t="shared" si="1"/>
        <v>0.6 Ufficio tecnico</v>
      </c>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8" t="s">
        <v>74</v>
      </c>
      <c r="AC161" s="37" t="s">
        <v>118</v>
      </c>
      <c r="AD161" s="37"/>
      <c r="AE161" s="37"/>
      <c r="AF161" s="37"/>
      <c r="AG161" s="37"/>
      <c r="AH161" s="37"/>
      <c r="AI161" s="37"/>
    </row>
    <row r="162" spans="1:35" s="40" customFormat="1" x14ac:dyDescent="0.25">
      <c r="A162" s="37"/>
      <c r="B162" s="37" t="str">
        <f t="shared" si="1"/>
        <v>0.7  Elezioni e consultazioni popolari - Anagrafe e stato civile</v>
      </c>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8" t="s">
        <v>119</v>
      </c>
      <c r="AC162" s="37" t="s">
        <v>120</v>
      </c>
      <c r="AD162" s="37"/>
      <c r="AE162" s="37"/>
      <c r="AF162" s="37"/>
      <c r="AG162" s="37"/>
      <c r="AH162" s="37"/>
      <c r="AI162" s="37"/>
    </row>
    <row r="163" spans="1:35" s="40" customFormat="1" x14ac:dyDescent="0.25">
      <c r="A163" s="37"/>
      <c r="B163" s="37" t="str">
        <f t="shared" si="1"/>
        <v>0.8 Statistica e sistemi informativi</v>
      </c>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8" t="s">
        <v>78</v>
      </c>
      <c r="AC163" s="37" t="s">
        <v>121</v>
      </c>
      <c r="AD163" s="37"/>
      <c r="AE163" s="37"/>
      <c r="AF163" s="37"/>
      <c r="AG163" s="37"/>
      <c r="AH163" s="37"/>
      <c r="AI163" s="37"/>
    </row>
    <row r="164" spans="1:35" s="40" customFormat="1" x14ac:dyDescent="0.25">
      <c r="A164" s="37"/>
      <c r="B164" s="37" t="str">
        <f t="shared" si="1"/>
        <v>0.9 Assistenza tecnico-amministrativa agli enti locali</v>
      </c>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8" t="s">
        <v>122</v>
      </c>
      <c r="AC164" s="37" t="s">
        <v>123</v>
      </c>
      <c r="AD164" s="37"/>
      <c r="AE164" s="37"/>
      <c r="AF164" s="37"/>
      <c r="AG164" s="37"/>
      <c r="AH164" s="37"/>
      <c r="AI164" s="37"/>
    </row>
    <row r="165" spans="1:35" s="40" customFormat="1" x14ac:dyDescent="0.25">
      <c r="A165" s="37"/>
      <c r="B165" s="37" t="str">
        <f t="shared" si="1"/>
        <v>10 Risorse umane</v>
      </c>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8" t="s">
        <v>124</v>
      </c>
      <c r="AC165" s="37" t="s">
        <v>125</v>
      </c>
      <c r="AD165" s="37"/>
      <c r="AE165" s="37"/>
      <c r="AF165" s="37"/>
      <c r="AG165" s="37"/>
      <c r="AH165" s="37"/>
      <c r="AI165" s="37"/>
    </row>
    <row r="166" spans="1:35" s="40" customFormat="1" x14ac:dyDescent="0.25">
      <c r="A166" s="37"/>
      <c r="B166" s="37" t="str">
        <f t="shared" si="1"/>
        <v>11 Altri servizi generali</v>
      </c>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8" t="s">
        <v>126</v>
      </c>
      <c r="AC166" s="37" t="s">
        <v>127</v>
      </c>
      <c r="AD166" s="37"/>
      <c r="AE166" s="37"/>
      <c r="AF166" s="37"/>
      <c r="AG166" s="37"/>
      <c r="AH166" s="37"/>
      <c r="AI166" s="37"/>
    </row>
    <row r="167" spans="1:35" s="40" customFormat="1" x14ac:dyDescent="0.25">
      <c r="A167" s="37"/>
      <c r="B167" s="37" t="str">
        <f t="shared" si="1"/>
        <v>0.1  Uffici giudiziari</v>
      </c>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8" t="s">
        <v>128</v>
      </c>
      <c r="AC167" s="37" t="s">
        <v>129</v>
      </c>
      <c r="AD167" s="37"/>
      <c r="AE167" s="37"/>
      <c r="AF167" s="37"/>
      <c r="AG167" s="37"/>
      <c r="AH167" s="37"/>
      <c r="AI167" s="37"/>
    </row>
    <row r="168" spans="1:35" s="40" customFormat="1" x14ac:dyDescent="0.25">
      <c r="A168" s="37"/>
      <c r="B168" s="37" t="str">
        <f t="shared" si="1"/>
        <v>0.2 Casa circondariale e altri servizi</v>
      </c>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8" t="s">
        <v>66</v>
      </c>
      <c r="AC168" s="37" t="s">
        <v>130</v>
      </c>
      <c r="AD168" s="37"/>
      <c r="AE168" s="37"/>
      <c r="AF168" s="37"/>
      <c r="AG168" s="37"/>
      <c r="AH168" s="37"/>
      <c r="AI168" s="37"/>
    </row>
    <row r="169" spans="1:35" s="40" customFormat="1" x14ac:dyDescent="0.25">
      <c r="A169" s="37"/>
      <c r="B169" s="37" t="str">
        <f t="shared" si="1"/>
        <v>0.1 Polizia locale e amministrativa</v>
      </c>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8" t="s">
        <v>64</v>
      </c>
      <c r="AC169" s="37" t="s">
        <v>131</v>
      </c>
      <c r="AD169" s="37"/>
      <c r="AE169" s="37"/>
      <c r="AF169" s="37"/>
      <c r="AG169" s="37"/>
      <c r="AH169" s="37"/>
      <c r="AI169" s="37"/>
    </row>
    <row r="170" spans="1:35" s="40" customFormat="1" x14ac:dyDescent="0.25">
      <c r="A170" s="37"/>
      <c r="B170" s="37" t="str">
        <f t="shared" si="1"/>
        <v>0.2 Sistema integrato di sicurezza urbana</v>
      </c>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8" t="s">
        <v>66</v>
      </c>
      <c r="AC170" s="37" t="s">
        <v>132</v>
      </c>
      <c r="AD170" s="37"/>
      <c r="AE170" s="37"/>
      <c r="AF170" s="37"/>
      <c r="AG170" s="37"/>
      <c r="AH170" s="37"/>
      <c r="AI170" s="37"/>
    </row>
    <row r="171" spans="1:35" s="40" customFormat="1" x14ac:dyDescent="0.25">
      <c r="A171" s="37"/>
      <c r="B171" s="37" t="str">
        <f t="shared" si="1"/>
        <v>0.1 Istruzione prescolastica</v>
      </c>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8" t="s">
        <v>64</v>
      </c>
      <c r="AC171" s="37" t="s">
        <v>133</v>
      </c>
      <c r="AD171" s="37"/>
      <c r="AE171" s="37"/>
      <c r="AF171" s="37"/>
      <c r="AG171" s="37"/>
      <c r="AH171" s="37"/>
      <c r="AI171" s="37"/>
    </row>
    <row r="172" spans="1:35" s="40" customFormat="1" x14ac:dyDescent="0.25">
      <c r="A172" s="37"/>
      <c r="B172" s="37" t="str">
        <f t="shared" si="1"/>
        <v>0.2 Altri ordini di istruzione non universitaria</v>
      </c>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8" t="s">
        <v>66</v>
      </c>
      <c r="AC172" s="37" t="s">
        <v>134</v>
      </c>
      <c r="AD172" s="37"/>
      <c r="AE172" s="37"/>
      <c r="AF172" s="37"/>
      <c r="AG172" s="37"/>
      <c r="AH172" s="37"/>
      <c r="AI172" s="37"/>
    </row>
    <row r="173" spans="1:35" s="40" customFormat="1" x14ac:dyDescent="0.25">
      <c r="A173" s="37"/>
      <c r="B173" s="37" t="str">
        <f t="shared" si="1"/>
        <v>0.4 Istruzione universitaria</v>
      </c>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8" t="s">
        <v>70</v>
      </c>
      <c r="AC173" s="37" t="s">
        <v>135</v>
      </c>
      <c r="AD173" s="37"/>
      <c r="AE173" s="37"/>
      <c r="AF173" s="37"/>
      <c r="AG173" s="37"/>
      <c r="AH173" s="37"/>
      <c r="AI173" s="37"/>
    </row>
    <row r="174" spans="1:35" s="40" customFormat="1" x14ac:dyDescent="0.25">
      <c r="A174" s="37"/>
      <c r="B174" s="37" t="str">
        <f t="shared" si="1"/>
        <v>0.5 Istruzione tecnica superiore</v>
      </c>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8" t="s">
        <v>72</v>
      </c>
      <c r="AC174" s="37" t="s">
        <v>136</v>
      </c>
      <c r="AD174" s="37"/>
      <c r="AE174" s="37"/>
      <c r="AF174" s="37"/>
      <c r="AG174" s="37"/>
      <c r="AH174" s="37"/>
      <c r="AI174" s="37"/>
    </row>
    <row r="175" spans="1:35" s="40" customFormat="1" x14ac:dyDescent="0.25">
      <c r="A175" s="37"/>
      <c r="B175" s="37" t="str">
        <f t="shared" si="1"/>
        <v>0.6 Servizi ausiliari all’istruzione</v>
      </c>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8" t="s">
        <v>74</v>
      </c>
      <c r="AC175" s="37" t="s">
        <v>137</v>
      </c>
      <c r="AD175" s="37"/>
      <c r="AE175" s="37"/>
      <c r="AF175" s="37"/>
      <c r="AG175" s="37"/>
      <c r="AH175" s="37"/>
      <c r="AI175" s="37"/>
    </row>
    <row r="176" spans="1:35" s="40" customFormat="1" x14ac:dyDescent="0.25">
      <c r="A176" s="37"/>
      <c r="B176" s="37" t="str">
        <f t="shared" si="1"/>
        <v>0.7  Diritto allo studio</v>
      </c>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8" t="s">
        <v>119</v>
      </c>
      <c r="AC176" s="37" t="s">
        <v>138</v>
      </c>
      <c r="AD176" s="37"/>
      <c r="AE176" s="37"/>
      <c r="AF176" s="37"/>
      <c r="AG176" s="37"/>
      <c r="AH176" s="37"/>
      <c r="AI176" s="37"/>
    </row>
    <row r="177" spans="1:35" s="40" customFormat="1" x14ac:dyDescent="0.25">
      <c r="A177" s="37"/>
      <c r="B177" s="37" t="str">
        <f t="shared" si="1"/>
        <v>0.1 Valorizzazione dei beni di interesse storico</v>
      </c>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8" t="s">
        <v>64</v>
      </c>
      <c r="AC177" s="37" t="s">
        <v>139</v>
      </c>
      <c r="AD177" s="37"/>
      <c r="AE177" s="37"/>
      <c r="AF177" s="37"/>
      <c r="AG177" s="37"/>
      <c r="AH177" s="37"/>
      <c r="AI177" s="37"/>
    </row>
    <row r="178" spans="1:35" s="40" customFormat="1" x14ac:dyDescent="0.25">
      <c r="A178" s="37"/>
      <c r="B178" s="37" t="str">
        <f t="shared" si="1"/>
        <v>0.2 Attività culturali e interventi diversi nel settore culturale</v>
      </c>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8" t="s">
        <v>66</v>
      </c>
      <c r="AC178" s="37" t="s">
        <v>140</v>
      </c>
      <c r="AD178" s="37"/>
      <c r="AE178" s="37"/>
      <c r="AF178" s="37"/>
      <c r="AG178" s="37"/>
      <c r="AH178" s="37"/>
      <c r="AI178" s="37"/>
    </row>
    <row r="179" spans="1:35" s="40" customFormat="1" x14ac:dyDescent="0.25">
      <c r="A179" s="37"/>
      <c r="B179" s="37" t="str">
        <f t="shared" si="1"/>
        <v>0.1 Sport e tempo libero</v>
      </c>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8" t="s">
        <v>64</v>
      </c>
      <c r="AC179" s="37" t="s">
        <v>141</v>
      </c>
      <c r="AD179" s="37"/>
      <c r="AE179" s="37"/>
      <c r="AF179" s="37"/>
      <c r="AG179" s="37"/>
      <c r="AH179" s="37"/>
      <c r="AI179" s="37"/>
    </row>
    <row r="180" spans="1:35" s="40" customFormat="1" x14ac:dyDescent="0.25">
      <c r="A180" s="37"/>
      <c r="B180" s="37" t="str">
        <f t="shared" si="1"/>
        <v>0.2 Giovani</v>
      </c>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8" t="s">
        <v>66</v>
      </c>
      <c r="AC180" s="37" t="s">
        <v>142</v>
      </c>
      <c r="AD180" s="37"/>
      <c r="AE180" s="37"/>
      <c r="AF180" s="37"/>
      <c r="AG180" s="37"/>
      <c r="AH180" s="37"/>
      <c r="AI180" s="37"/>
    </row>
    <row r="181" spans="1:35" s="40" customFormat="1" x14ac:dyDescent="0.25">
      <c r="A181" s="37"/>
      <c r="B181" s="37" t="str">
        <f t="shared" si="1"/>
        <v>0.1 Sviluppo e valorizzazione del turismo</v>
      </c>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8" t="s">
        <v>64</v>
      </c>
      <c r="AC181" s="37" t="s">
        <v>143</v>
      </c>
      <c r="AD181" s="37"/>
      <c r="AE181" s="37"/>
      <c r="AF181" s="37"/>
      <c r="AG181" s="37"/>
      <c r="AH181" s="37"/>
      <c r="AI181" s="37"/>
    </row>
    <row r="182" spans="1:35" s="40" customFormat="1" x14ac:dyDescent="0.25">
      <c r="A182" s="37"/>
      <c r="B182" s="37" t="str">
        <f t="shared" si="1"/>
        <v>0.1  Urbanistica e assetto del territorio</v>
      </c>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8" t="s">
        <v>128</v>
      </c>
      <c r="AC182" s="37" t="s">
        <v>144</v>
      </c>
      <c r="AD182" s="37"/>
      <c r="AE182" s="37"/>
      <c r="AF182" s="37"/>
      <c r="AG182" s="37"/>
      <c r="AH182" s="37"/>
      <c r="AI182" s="37"/>
    </row>
    <row r="183" spans="1:35" s="40" customFormat="1" x14ac:dyDescent="0.25">
      <c r="A183" s="37"/>
      <c r="B183" s="37" t="str">
        <f t="shared" si="1"/>
        <v>0.2 Edilizia residenziale pubblica e locale e piani di edilizia economico-popolare</v>
      </c>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8" t="s">
        <v>66</v>
      </c>
      <c r="AC183" s="37" t="s">
        <v>145</v>
      </c>
      <c r="AD183" s="37"/>
      <c r="AE183" s="37"/>
      <c r="AF183" s="37"/>
      <c r="AG183" s="37"/>
      <c r="AH183" s="37"/>
      <c r="AI183" s="37"/>
    </row>
    <row r="184" spans="1:35" s="40" customFormat="1" x14ac:dyDescent="0.25">
      <c r="A184" s="37"/>
      <c r="B184" s="37" t="str">
        <f t="shared" si="1"/>
        <v>0.1 Difesa del suolo</v>
      </c>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8" t="s">
        <v>64</v>
      </c>
      <c r="AC184" s="37" t="s">
        <v>146</v>
      </c>
      <c r="AD184" s="37"/>
      <c r="AE184" s="37"/>
      <c r="AF184" s="37"/>
      <c r="AG184" s="37"/>
      <c r="AH184" s="37"/>
      <c r="AI184" s="37"/>
    </row>
    <row r="185" spans="1:35" s="40" customFormat="1" x14ac:dyDescent="0.25">
      <c r="A185" s="37"/>
      <c r="B185" s="37" t="str">
        <f t="shared" si="1"/>
        <v>0.2 Tutela, valorizzazione e recupero ambientale</v>
      </c>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8" t="s">
        <v>66</v>
      </c>
      <c r="AC185" s="37" t="s">
        <v>147</v>
      </c>
      <c r="AD185" s="37"/>
      <c r="AE185" s="37"/>
      <c r="AF185" s="37"/>
      <c r="AG185" s="37"/>
      <c r="AH185" s="37"/>
      <c r="AI185" s="37"/>
    </row>
    <row r="186" spans="1:35" s="40" customFormat="1" x14ac:dyDescent="0.25">
      <c r="A186" s="37"/>
      <c r="B186" s="37" t="str">
        <f t="shared" si="1"/>
        <v>0.3 Rifiuti</v>
      </c>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8" t="s">
        <v>68</v>
      </c>
      <c r="AC186" s="37" t="s">
        <v>148</v>
      </c>
      <c r="AD186" s="37"/>
      <c r="AE186" s="37"/>
      <c r="AF186" s="37"/>
      <c r="AG186" s="37"/>
      <c r="AH186" s="37"/>
      <c r="AI186" s="37"/>
    </row>
    <row r="187" spans="1:35" s="40" customFormat="1" x14ac:dyDescent="0.25">
      <c r="A187" s="37"/>
      <c r="B187" s="37" t="str">
        <f t="shared" si="1"/>
        <v>0.4 Servizio idrico integrato</v>
      </c>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8" t="s">
        <v>70</v>
      </c>
      <c r="AC187" s="37" t="s">
        <v>149</v>
      </c>
      <c r="AD187" s="37"/>
      <c r="AE187" s="37"/>
      <c r="AF187" s="37"/>
      <c r="AG187" s="37"/>
      <c r="AH187" s="37"/>
      <c r="AI187" s="37"/>
    </row>
    <row r="188" spans="1:35" s="40" customFormat="1" x14ac:dyDescent="0.25">
      <c r="A188" s="37"/>
      <c r="B188" s="37" t="str">
        <f t="shared" si="1"/>
        <v>0.5 Aree protette, parchi naturali, protezione naturalistica e forestazione</v>
      </c>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8" t="s">
        <v>72</v>
      </c>
      <c r="AC188" s="37" t="s">
        <v>150</v>
      </c>
      <c r="AD188" s="37"/>
      <c r="AE188" s="37"/>
      <c r="AF188" s="37"/>
      <c r="AG188" s="37"/>
      <c r="AH188" s="37"/>
      <c r="AI188" s="37"/>
    </row>
    <row r="189" spans="1:35" s="40" customFormat="1" x14ac:dyDescent="0.25">
      <c r="A189" s="37"/>
      <c r="B189" s="37" t="str">
        <f t="shared" si="1"/>
        <v>0.6 Tutela e valorizzazione delle risorse idriche</v>
      </c>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8" t="s">
        <v>74</v>
      </c>
      <c r="AC189" s="37" t="s">
        <v>151</v>
      </c>
      <c r="AD189" s="37"/>
      <c r="AE189" s="37"/>
      <c r="AF189" s="37"/>
      <c r="AG189" s="37"/>
      <c r="AH189" s="37"/>
      <c r="AI189" s="37"/>
    </row>
    <row r="190" spans="1:35" s="40" customFormat="1" x14ac:dyDescent="0.25">
      <c r="A190" s="37"/>
      <c r="B190" s="37" t="str">
        <f t="shared" si="1"/>
        <v>0.7 Sviluppo sostenibile territorio montano piccoli Comuni</v>
      </c>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8" t="s">
        <v>76</v>
      </c>
      <c r="AC190" s="37" t="s">
        <v>152</v>
      </c>
      <c r="AD190" s="37"/>
      <c r="AE190" s="37"/>
      <c r="AF190" s="37"/>
      <c r="AG190" s="37"/>
      <c r="AH190" s="37"/>
      <c r="AI190" s="37"/>
    </row>
    <row r="191" spans="1:35" s="40" customFormat="1" x14ac:dyDescent="0.25">
      <c r="A191" s="37"/>
      <c r="B191" s="37" t="str">
        <f t="shared" si="1"/>
        <v>0.8 Qualità dell'aria e riduzione dell'inquinamento</v>
      </c>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8" t="s">
        <v>78</v>
      </c>
      <c r="AC191" s="37" t="s">
        <v>153</v>
      </c>
      <c r="AD191" s="37"/>
      <c r="AE191" s="37"/>
      <c r="AF191" s="37"/>
      <c r="AG191" s="37"/>
      <c r="AH191" s="37"/>
      <c r="AI191" s="37"/>
    </row>
    <row r="192" spans="1:35" s="40" customFormat="1" x14ac:dyDescent="0.25">
      <c r="A192" s="37"/>
      <c r="B192" s="37" t="str">
        <f t="shared" si="1"/>
        <v>0.1 Trasporto ferroviario</v>
      </c>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8" t="s">
        <v>64</v>
      </c>
      <c r="AC192" s="37" t="s">
        <v>154</v>
      </c>
      <c r="AD192" s="37"/>
      <c r="AE192" s="37"/>
      <c r="AF192" s="37"/>
      <c r="AG192" s="37"/>
      <c r="AH192" s="37"/>
      <c r="AI192" s="37"/>
    </row>
    <row r="193" spans="1:35" s="40" customFormat="1" x14ac:dyDescent="0.25">
      <c r="A193" s="37"/>
      <c r="B193" s="37" t="str">
        <f t="shared" si="1"/>
        <v>0.2 Trasporto pubblico locale</v>
      </c>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8" t="s">
        <v>66</v>
      </c>
      <c r="AC193" s="37" t="s">
        <v>155</v>
      </c>
      <c r="AD193" s="37"/>
      <c r="AE193" s="37"/>
      <c r="AF193" s="37"/>
      <c r="AG193" s="37"/>
      <c r="AH193" s="37"/>
      <c r="AI193" s="37"/>
    </row>
    <row r="194" spans="1:35" s="40" customFormat="1" x14ac:dyDescent="0.25">
      <c r="A194" s="37"/>
      <c r="B194" s="37" t="str">
        <f t="shared" si="1"/>
        <v>0.3 Trasporto per vie d'acqua</v>
      </c>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8" t="s">
        <v>68</v>
      </c>
      <c r="AC194" s="37" t="s">
        <v>156</v>
      </c>
      <c r="AD194" s="37"/>
      <c r="AE194" s="37"/>
      <c r="AF194" s="37"/>
      <c r="AG194" s="37"/>
      <c r="AH194" s="37"/>
      <c r="AI194" s="37"/>
    </row>
    <row r="195" spans="1:35" s="40" customFormat="1" x14ac:dyDescent="0.25">
      <c r="A195" s="37"/>
      <c r="B195" s="37" t="str">
        <f t="shared" si="1"/>
        <v>0.4 Altre modalità di trasporto</v>
      </c>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8" t="s">
        <v>70</v>
      </c>
      <c r="AC195" s="37" t="s">
        <v>157</v>
      </c>
      <c r="AD195" s="37"/>
      <c r="AE195" s="37"/>
      <c r="AF195" s="37"/>
      <c r="AG195" s="37"/>
      <c r="AH195" s="37"/>
      <c r="AI195" s="37"/>
    </row>
    <row r="196" spans="1:35" s="40" customFormat="1" x14ac:dyDescent="0.25">
      <c r="A196" s="37"/>
      <c r="B196" s="37" t="str">
        <f t="shared" si="1"/>
        <v>0.5  Viabilità e infrastrutture stradali</v>
      </c>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8" t="s">
        <v>158</v>
      </c>
      <c r="AC196" s="37" t="s">
        <v>159</v>
      </c>
      <c r="AD196" s="37"/>
      <c r="AE196" s="37"/>
      <c r="AF196" s="37"/>
      <c r="AG196" s="37"/>
      <c r="AH196" s="37"/>
      <c r="AI196" s="37"/>
    </row>
    <row r="197" spans="1:35" s="40" customFormat="1" x14ac:dyDescent="0.25">
      <c r="A197" s="37"/>
      <c r="B197" s="37" t="str">
        <f t="shared" si="1"/>
        <v>0.1  Sistema di protezione civile</v>
      </c>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8" t="s">
        <v>128</v>
      </c>
      <c r="AC197" s="37" t="s">
        <v>160</v>
      </c>
      <c r="AD197" s="37"/>
      <c r="AE197" s="37"/>
      <c r="AF197" s="37"/>
      <c r="AG197" s="37"/>
      <c r="AH197" s="37"/>
      <c r="AI197" s="37"/>
    </row>
    <row r="198" spans="1:35" s="40" customFormat="1" x14ac:dyDescent="0.25">
      <c r="A198" s="37"/>
      <c r="B198" s="37" t="str">
        <f t="shared" si="1"/>
        <v>0.2   Interventi a seguito di calamità naturali</v>
      </c>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8" t="s">
        <v>113</v>
      </c>
      <c r="AC198" s="37" t="s">
        <v>161</v>
      </c>
      <c r="AD198" s="37"/>
      <c r="AE198" s="37"/>
      <c r="AF198" s="37"/>
      <c r="AG198" s="37"/>
      <c r="AH198" s="37"/>
      <c r="AI198" s="37"/>
    </row>
    <row r="199" spans="1:35" s="40" customFormat="1" x14ac:dyDescent="0.25">
      <c r="A199" s="37"/>
      <c r="B199" s="37" t="str">
        <f t="shared" si="1"/>
        <v>0.1   Interventi per l'infanzia e i minori e per asili nido</v>
      </c>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8" t="s">
        <v>111</v>
      </c>
      <c r="AC199" s="37" t="s">
        <v>162</v>
      </c>
      <c r="AD199" s="37"/>
      <c r="AE199" s="37"/>
      <c r="AF199" s="37"/>
      <c r="AG199" s="37"/>
      <c r="AH199" s="37"/>
      <c r="AI199" s="37"/>
    </row>
    <row r="200" spans="1:35" s="40" customFormat="1" x14ac:dyDescent="0.25">
      <c r="A200" s="37"/>
      <c r="B200" s="37" t="str">
        <f t="shared" si="1"/>
        <v>0.2  Interventi per la disabilità</v>
      </c>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8" t="s">
        <v>163</v>
      </c>
      <c r="AC200" s="37" t="s">
        <v>164</v>
      </c>
      <c r="AD200" s="37"/>
      <c r="AE200" s="37"/>
      <c r="AF200" s="37"/>
      <c r="AG200" s="37"/>
      <c r="AH200" s="37"/>
      <c r="AI200" s="37"/>
    </row>
    <row r="201" spans="1:35" s="40" customFormat="1" x14ac:dyDescent="0.25">
      <c r="A201" s="37"/>
      <c r="B201" s="37" t="str">
        <f t="shared" si="1"/>
        <v>0.3  Interventi per gli anziani</v>
      </c>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8" t="s">
        <v>165</v>
      </c>
      <c r="AC201" s="37" t="s">
        <v>166</v>
      </c>
      <c r="AD201" s="37"/>
      <c r="AE201" s="37"/>
      <c r="AF201" s="37"/>
      <c r="AG201" s="37"/>
      <c r="AH201" s="37"/>
      <c r="AI201" s="37"/>
    </row>
    <row r="202" spans="1:35" s="40" customFormat="1" x14ac:dyDescent="0.25">
      <c r="A202" s="37"/>
      <c r="B202" s="37" t="str">
        <f t="shared" si="1"/>
        <v>0.4  Interventi per soggetti a rischio di esclusione sociale</v>
      </c>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8" t="s">
        <v>167</v>
      </c>
      <c r="AC202" s="37" t="s">
        <v>168</v>
      </c>
      <c r="AD202" s="37"/>
      <c r="AE202" s="37"/>
      <c r="AF202" s="37"/>
      <c r="AG202" s="37"/>
      <c r="AH202" s="37"/>
      <c r="AI202" s="37"/>
    </row>
    <row r="203" spans="1:35" s="40" customFormat="1" x14ac:dyDescent="0.25">
      <c r="A203" s="37"/>
      <c r="B203" s="37" t="str">
        <f t="shared" si="1"/>
        <v>0.5 Interventi per le famiglie</v>
      </c>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8" t="s">
        <v>72</v>
      </c>
      <c r="AC203" s="37" t="s">
        <v>169</v>
      </c>
      <c r="AD203" s="37"/>
      <c r="AE203" s="37"/>
      <c r="AF203" s="37"/>
      <c r="AG203" s="37"/>
      <c r="AH203" s="37"/>
      <c r="AI203" s="37"/>
    </row>
    <row r="204" spans="1:35" s="40" customFormat="1" x14ac:dyDescent="0.25">
      <c r="A204" s="37"/>
      <c r="B204" s="37" t="str">
        <f t="shared" si="1"/>
        <v>0.6 Interventi per il diritto alla casa</v>
      </c>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8" t="s">
        <v>74</v>
      </c>
      <c r="AC204" s="37" t="s">
        <v>170</v>
      </c>
      <c r="AD204" s="37"/>
      <c r="AE204" s="37"/>
      <c r="AF204" s="37"/>
      <c r="AG204" s="37"/>
      <c r="AH204" s="37"/>
      <c r="AI204" s="37"/>
    </row>
    <row r="205" spans="1:35" s="40" customFormat="1" x14ac:dyDescent="0.25">
      <c r="A205" s="37"/>
      <c r="B205" s="37" t="str">
        <f t="shared" si="1"/>
        <v>0.7 Programmazione e governo della rete dei servizi sociosanitari e sociali</v>
      </c>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8" t="s">
        <v>76</v>
      </c>
      <c r="AC205" s="37" t="s">
        <v>171</v>
      </c>
      <c r="AD205" s="37"/>
      <c r="AE205" s="37"/>
      <c r="AF205" s="37"/>
      <c r="AG205" s="37"/>
      <c r="AH205" s="37"/>
      <c r="AI205" s="37"/>
    </row>
    <row r="206" spans="1:35" s="40" customFormat="1" x14ac:dyDescent="0.25">
      <c r="A206" s="37"/>
      <c r="B206" s="37" t="str">
        <f t="shared" si="1"/>
        <v>0.8 Cooperazione e associazionismo</v>
      </c>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8" t="s">
        <v>78</v>
      </c>
      <c r="AC206" s="37" t="s">
        <v>172</v>
      </c>
      <c r="AD206" s="37"/>
      <c r="AE206" s="37"/>
      <c r="AF206" s="37"/>
      <c r="AG206" s="37"/>
      <c r="AH206" s="37"/>
      <c r="AI206" s="37"/>
    </row>
    <row r="207" spans="1:35" s="40" customFormat="1" x14ac:dyDescent="0.25">
      <c r="A207" s="37"/>
      <c r="B207" s="37" t="str">
        <f t="shared" si="1"/>
        <v>0.9 Servizio necroscopico e cimiteriale</v>
      </c>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8" t="s">
        <v>122</v>
      </c>
      <c r="AC207" s="37" t="s">
        <v>173</v>
      </c>
      <c r="AD207" s="37"/>
      <c r="AE207" s="37"/>
      <c r="AF207" s="37"/>
      <c r="AG207" s="37"/>
      <c r="AH207" s="37"/>
      <c r="AI207" s="37"/>
    </row>
    <row r="208" spans="1:35" s="40" customFormat="1" x14ac:dyDescent="0.25">
      <c r="A208" s="37"/>
      <c r="B208" s="37" t="str">
        <f t="shared" si="1"/>
        <v>0.1 Industria, PMI e Artigianato</v>
      </c>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8" t="s">
        <v>64</v>
      </c>
      <c r="AC208" s="37" t="s">
        <v>174</v>
      </c>
      <c r="AD208" s="37"/>
      <c r="AE208" s="37"/>
      <c r="AF208" s="37"/>
      <c r="AG208" s="37"/>
      <c r="AH208" s="37"/>
      <c r="AI208" s="37"/>
    </row>
    <row r="209" spans="1:35" s="40" customFormat="1" x14ac:dyDescent="0.25">
      <c r="A209" s="37"/>
      <c r="B209" s="37" t="str">
        <f t="shared" si="1"/>
        <v>0.2 Commercio - reti distributive - tutela dei consumatori</v>
      </c>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8" t="s">
        <v>66</v>
      </c>
      <c r="AC209" s="37" t="s">
        <v>175</v>
      </c>
      <c r="AD209" s="37"/>
      <c r="AE209" s="37"/>
      <c r="AF209" s="37"/>
      <c r="AG209" s="37"/>
      <c r="AH209" s="37"/>
      <c r="AI209" s="37"/>
    </row>
    <row r="210" spans="1:35" s="40" customFormat="1" x14ac:dyDescent="0.25">
      <c r="A210" s="37"/>
      <c r="B210" s="37" t="str">
        <f t="shared" si="1"/>
        <v>0.3  Ricerca e innovazione</v>
      </c>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8" t="s">
        <v>165</v>
      </c>
      <c r="AC210" s="37" t="s">
        <v>176</v>
      </c>
      <c r="AD210" s="37"/>
      <c r="AE210" s="37"/>
      <c r="AF210" s="37"/>
      <c r="AG210" s="37"/>
      <c r="AH210" s="37"/>
      <c r="AI210" s="37"/>
    </row>
    <row r="211" spans="1:35" s="40" customFormat="1" x14ac:dyDescent="0.25">
      <c r="A211" s="37"/>
      <c r="B211" s="37" t="str">
        <f t="shared" si="1"/>
        <v>0.4  Reti e altri servizi di pubblica utilità</v>
      </c>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8" t="s">
        <v>167</v>
      </c>
      <c r="AC211" s="37" t="s">
        <v>177</v>
      </c>
      <c r="AD211" s="37"/>
      <c r="AE211" s="37"/>
      <c r="AF211" s="37"/>
      <c r="AG211" s="37"/>
      <c r="AH211" s="37"/>
      <c r="AI211" s="37"/>
    </row>
    <row r="212" spans="1:35" s="40" customFormat="1" x14ac:dyDescent="0.25">
      <c r="A212" s="37"/>
      <c r="B212" s="37" t="str">
        <f t="shared" si="1"/>
        <v>0.1  Servizi per lo sviluppo del mercato del lavoro</v>
      </c>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8" t="s">
        <v>128</v>
      </c>
      <c r="AC212" s="37" t="s">
        <v>178</v>
      </c>
      <c r="AD212" s="37"/>
      <c r="AE212" s="37"/>
      <c r="AF212" s="37"/>
      <c r="AG212" s="37"/>
      <c r="AH212" s="37"/>
      <c r="AI212" s="37"/>
    </row>
    <row r="213" spans="1:35" s="40" customFormat="1" x14ac:dyDescent="0.25">
      <c r="A213" s="37"/>
      <c r="B213" s="37" t="str">
        <f t="shared" si="1"/>
        <v>0.2Formazione professionale</v>
      </c>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8" t="s">
        <v>179</v>
      </c>
      <c r="AC213" s="37" t="s">
        <v>180</v>
      </c>
      <c r="AD213" s="37"/>
      <c r="AE213" s="37"/>
      <c r="AF213" s="37"/>
      <c r="AG213" s="37"/>
      <c r="AH213" s="37"/>
      <c r="AI213" s="37"/>
    </row>
    <row r="214" spans="1:35" s="40" customFormat="1" x14ac:dyDescent="0.25">
      <c r="A214" s="37"/>
      <c r="B214" s="37" t="str">
        <f t="shared" si="1"/>
        <v>0.3  Sostegno all'occupazione</v>
      </c>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8" t="s">
        <v>165</v>
      </c>
      <c r="AC214" s="37" t="s">
        <v>181</v>
      </c>
      <c r="AD214" s="37"/>
      <c r="AE214" s="37"/>
      <c r="AF214" s="37"/>
      <c r="AG214" s="37"/>
      <c r="AH214" s="37"/>
      <c r="AI214" s="37"/>
    </row>
    <row r="215" spans="1:35" s="40" customFormat="1" x14ac:dyDescent="0.25">
      <c r="A215" s="37"/>
      <c r="B215" s="37" t="str">
        <f t="shared" si="1"/>
        <v>0.1  Sviluppo del settore agricolo e del sistema agroalimentare</v>
      </c>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8" t="s">
        <v>128</v>
      </c>
      <c r="AC215" s="37" t="s">
        <v>182</v>
      </c>
      <c r="AD215" s="37"/>
      <c r="AE215" s="37"/>
      <c r="AF215" s="37"/>
      <c r="AG215" s="37"/>
      <c r="AH215" s="37"/>
      <c r="AI215" s="37"/>
    </row>
    <row r="216" spans="1:35" s="40" customFormat="1" x14ac:dyDescent="0.25">
      <c r="A216" s="37"/>
      <c r="B216" s="37" t="str">
        <f t="shared" si="1"/>
        <v>0.2  Caccia e pesca</v>
      </c>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8" t="s">
        <v>163</v>
      </c>
      <c r="AC216" s="37" t="s">
        <v>183</v>
      </c>
      <c r="AD216" s="37"/>
      <c r="AE216" s="37"/>
      <c r="AF216" s="37"/>
      <c r="AG216" s="37"/>
      <c r="AH216" s="37"/>
      <c r="AI216" s="37"/>
    </row>
    <row r="217" spans="1:35" s="40" customFormat="1" x14ac:dyDescent="0.25">
      <c r="A217" s="37"/>
      <c r="B217" s="37" t="str">
        <f t="shared" si="1"/>
        <v>0.1  Fonti energetiche</v>
      </c>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8" t="s">
        <v>128</v>
      </c>
      <c r="AC217" s="37" t="s">
        <v>184</v>
      </c>
      <c r="AD217" s="37"/>
      <c r="AE217" s="37"/>
      <c r="AF217" s="37"/>
      <c r="AG217" s="37"/>
      <c r="AH217" s="37"/>
      <c r="AI217" s="37"/>
    </row>
    <row r="218" spans="1:35" s="40" customFormat="1" x14ac:dyDescent="0.25">
      <c r="A218" s="37"/>
      <c r="B218" s="37" t="str">
        <f t="shared" si="1"/>
        <v>0.1  Relazioni finanziarie con le altre autonomie territoriali</v>
      </c>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8" t="s">
        <v>128</v>
      </c>
      <c r="AC218" s="37" t="s">
        <v>185</v>
      </c>
      <c r="AD218" s="37"/>
      <c r="AE218" s="37"/>
      <c r="AF218" s="37"/>
      <c r="AG218" s="37"/>
      <c r="AH218" s="37"/>
      <c r="AI218" s="37"/>
    </row>
    <row r="219" spans="1:35" s="40" customFormat="1" x14ac:dyDescent="0.2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8"/>
      <c r="AC219" s="37"/>
      <c r="AD219" s="37"/>
      <c r="AE219" s="37"/>
      <c r="AF219" s="37"/>
      <c r="AG219" s="37"/>
      <c r="AH219" s="37"/>
      <c r="AI219" s="37"/>
    </row>
    <row r="220" spans="1:35" s="40" customFormat="1" x14ac:dyDescent="0.2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8"/>
      <c r="AC220" s="37"/>
      <c r="AD220" s="37"/>
      <c r="AE220" s="37"/>
      <c r="AF220" s="37"/>
      <c r="AG220" s="37"/>
      <c r="AH220" s="37"/>
      <c r="AI220" s="37"/>
    </row>
    <row r="221" spans="1:35" s="40" customFormat="1" x14ac:dyDescent="0.2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8"/>
      <c r="AC221" s="37"/>
      <c r="AD221" s="37"/>
      <c r="AE221" s="37"/>
      <c r="AF221" s="37"/>
      <c r="AG221" s="37"/>
      <c r="AH221" s="37"/>
      <c r="AI221" s="37"/>
    </row>
    <row r="222" spans="1:35" s="40" customFormat="1" x14ac:dyDescent="0.2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8"/>
      <c r="AC222" s="37"/>
      <c r="AD222" s="37"/>
      <c r="AE222" s="37"/>
      <c r="AF222" s="37"/>
      <c r="AG222" s="37"/>
      <c r="AH222" s="37"/>
      <c r="AI222" s="37"/>
    </row>
    <row r="223" spans="1:35" s="40" customFormat="1" x14ac:dyDescent="0.2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8"/>
      <c r="AC223" s="37"/>
      <c r="AD223" s="37"/>
      <c r="AE223" s="37"/>
      <c r="AF223" s="37"/>
      <c r="AG223" s="37"/>
      <c r="AH223" s="37"/>
      <c r="AI223" s="37"/>
    </row>
    <row r="224" spans="1:35" s="40" customFormat="1" x14ac:dyDescent="0.2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8"/>
      <c r="AC224" s="37"/>
      <c r="AD224" s="37"/>
      <c r="AE224" s="37"/>
      <c r="AF224" s="37"/>
      <c r="AG224" s="37"/>
      <c r="AH224" s="37"/>
      <c r="AI224" s="37"/>
    </row>
    <row r="225" spans="1:35" s="40" customFormat="1" x14ac:dyDescent="0.2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8"/>
      <c r="AC225" s="37"/>
      <c r="AD225" s="37"/>
      <c r="AE225" s="37"/>
      <c r="AF225" s="37"/>
      <c r="AG225" s="37"/>
      <c r="AH225" s="37"/>
      <c r="AI225" s="37"/>
    </row>
    <row r="226" spans="1:35" s="40" customFormat="1" x14ac:dyDescent="0.2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8"/>
      <c r="AC226" s="37"/>
      <c r="AD226" s="37"/>
      <c r="AE226" s="37"/>
      <c r="AF226" s="37"/>
      <c r="AG226" s="37"/>
      <c r="AH226" s="37"/>
      <c r="AI226" s="37"/>
    </row>
    <row r="227" spans="1:35" s="40" customFormat="1" x14ac:dyDescent="0.2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8"/>
      <c r="AC227" s="37"/>
      <c r="AD227" s="37"/>
      <c r="AE227" s="37"/>
      <c r="AF227" s="37"/>
      <c r="AG227" s="37"/>
      <c r="AH227" s="37"/>
      <c r="AI227" s="37"/>
    </row>
    <row r="228" spans="1:35" s="40" customFormat="1" x14ac:dyDescent="0.2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8"/>
      <c r="AC228" s="37"/>
      <c r="AD228" s="37"/>
      <c r="AE228" s="37"/>
      <c r="AF228" s="37"/>
      <c r="AG228" s="37"/>
      <c r="AH228" s="37"/>
      <c r="AI228" s="37"/>
    </row>
    <row r="229" spans="1:35" s="40" customFormat="1" x14ac:dyDescent="0.2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8"/>
      <c r="AC229" s="37"/>
      <c r="AD229" s="37"/>
      <c r="AE229" s="37"/>
      <c r="AF229" s="37"/>
      <c r="AG229" s="37"/>
      <c r="AH229" s="37"/>
      <c r="AI229" s="37"/>
    </row>
    <row r="230" spans="1:35" s="40" customFormat="1" x14ac:dyDescent="0.2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8"/>
      <c r="AC230" s="37"/>
      <c r="AD230" s="37"/>
      <c r="AE230" s="37"/>
      <c r="AF230" s="37"/>
      <c r="AG230" s="37"/>
      <c r="AH230" s="37"/>
      <c r="AI230" s="37"/>
    </row>
    <row r="231" spans="1:35" s="40" customFormat="1" x14ac:dyDescent="0.2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8"/>
      <c r="AC231" s="37"/>
      <c r="AD231" s="37"/>
      <c r="AE231" s="37"/>
      <c r="AF231" s="37"/>
      <c r="AG231" s="37"/>
      <c r="AH231" s="37"/>
      <c r="AI231" s="37"/>
    </row>
    <row r="232" spans="1:35" s="40" customFormat="1" x14ac:dyDescent="0.2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8"/>
      <c r="AC232" s="37"/>
      <c r="AD232" s="37"/>
      <c r="AE232" s="37"/>
      <c r="AF232" s="37"/>
      <c r="AG232" s="37"/>
      <c r="AH232" s="37"/>
      <c r="AI232" s="37"/>
    </row>
    <row r="233" spans="1:35" s="40" customFormat="1" x14ac:dyDescent="0.2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8"/>
      <c r="AC233" s="37"/>
      <c r="AD233" s="37"/>
      <c r="AE233" s="37"/>
      <c r="AF233" s="37"/>
      <c r="AG233" s="37"/>
      <c r="AH233" s="37"/>
      <c r="AI233" s="37"/>
    </row>
    <row r="234" spans="1:35" s="40" customFormat="1" x14ac:dyDescent="0.2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8"/>
      <c r="AC234" s="37"/>
      <c r="AD234" s="37"/>
      <c r="AE234" s="37"/>
      <c r="AF234" s="37"/>
      <c r="AG234" s="37"/>
      <c r="AH234" s="37"/>
      <c r="AI234" s="37"/>
    </row>
    <row r="235" spans="1:35" s="40" customFormat="1" x14ac:dyDescent="0.2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8"/>
      <c r="AC235" s="37"/>
      <c r="AD235" s="37"/>
      <c r="AE235" s="37"/>
      <c r="AF235" s="37"/>
      <c r="AG235" s="37"/>
      <c r="AH235" s="37"/>
      <c r="AI235" s="37"/>
    </row>
    <row r="236" spans="1:35" s="40" customFormat="1" x14ac:dyDescent="0.2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8"/>
      <c r="AC236" s="37"/>
      <c r="AD236" s="37"/>
      <c r="AE236" s="37"/>
      <c r="AF236" s="37"/>
      <c r="AG236" s="37"/>
      <c r="AH236" s="37"/>
      <c r="AI236" s="37"/>
    </row>
    <row r="237" spans="1:35" x14ac:dyDescent="0.25">
      <c r="AA237" s="37"/>
      <c r="AB237" s="38"/>
      <c r="AH237" s="37"/>
      <c r="AI237" s="37"/>
    </row>
    <row r="238" spans="1:35" x14ac:dyDescent="0.25">
      <c r="AA238" s="37"/>
      <c r="AB238" s="38"/>
      <c r="AH238" s="37"/>
      <c r="AI238" s="37"/>
    </row>
    <row r="239" spans="1:35" x14ac:dyDescent="0.25">
      <c r="AA239" s="37"/>
      <c r="AB239" s="38"/>
      <c r="AH239" s="37"/>
      <c r="AI239" s="37"/>
    </row>
    <row r="240" spans="1:35" x14ac:dyDescent="0.25">
      <c r="AA240" s="37"/>
      <c r="AB240" s="38"/>
      <c r="AH240" s="37"/>
      <c r="AI240" s="37"/>
    </row>
    <row r="241" spans="27:35" x14ac:dyDescent="0.25">
      <c r="AA241" s="37"/>
      <c r="AB241" s="38"/>
      <c r="AH241" s="37"/>
      <c r="AI241" s="37"/>
    </row>
    <row r="242" spans="27:35" x14ac:dyDescent="0.25">
      <c r="AA242" s="37"/>
      <c r="AB242" s="38"/>
      <c r="AH242" s="37"/>
      <c r="AI242" s="37"/>
    </row>
    <row r="243" spans="27:35" x14ac:dyDescent="0.25">
      <c r="AA243" s="37"/>
      <c r="AB243" s="38"/>
      <c r="AH243" s="37"/>
      <c r="AI243" s="37"/>
    </row>
    <row r="244" spans="27:35" x14ac:dyDescent="0.25">
      <c r="AA244" s="37"/>
      <c r="AB244" s="38"/>
      <c r="AH244" s="37"/>
      <c r="AI244" s="37"/>
    </row>
    <row r="245" spans="27:35" x14ac:dyDescent="0.25">
      <c r="AA245" s="37"/>
      <c r="AB245" s="38"/>
      <c r="AH245" s="37"/>
      <c r="AI245" s="37"/>
    </row>
    <row r="246" spans="27:35" x14ac:dyDescent="0.25">
      <c r="AA246" s="37"/>
      <c r="AB246" s="38"/>
      <c r="AH246" s="37"/>
      <c r="AI246" s="37"/>
    </row>
    <row r="247" spans="27:35" x14ac:dyDescent="0.25">
      <c r="AA247" s="37"/>
      <c r="AB247" s="38"/>
      <c r="AH247" s="37"/>
      <c r="AI247" s="37"/>
    </row>
    <row r="248" spans="27:35" x14ac:dyDescent="0.25">
      <c r="AA248" s="37"/>
      <c r="AB248" s="38"/>
      <c r="AH248" s="37"/>
      <c r="AI248" s="37"/>
    </row>
    <row r="249" spans="27:35" x14ac:dyDescent="0.25">
      <c r="AA249" s="37"/>
      <c r="AB249" s="38"/>
      <c r="AH249" s="37"/>
      <c r="AI249" s="37"/>
    </row>
    <row r="250" spans="27:35" x14ac:dyDescent="0.25">
      <c r="AA250" s="37"/>
      <c r="AB250" s="38"/>
      <c r="AH250" s="37"/>
      <c r="AI250" s="37"/>
    </row>
    <row r="251" spans="27:35" x14ac:dyDescent="0.25">
      <c r="AA251" s="37"/>
      <c r="AB251" s="38"/>
      <c r="AH251" s="37"/>
      <c r="AI251" s="37"/>
    </row>
    <row r="252" spans="27:35" x14ac:dyDescent="0.25">
      <c r="AA252" s="37"/>
      <c r="AB252" s="38"/>
      <c r="AH252" s="37"/>
      <c r="AI252" s="37"/>
    </row>
    <row r="253" spans="27:35" x14ac:dyDescent="0.25">
      <c r="AA253" s="37"/>
      <c r="AB253" s="38"/>
      <c r="AH253" s="37"/>
      <c r="AI253" s="37"/>
    </row>
    <row r="254" spans="27:35" x14ac:dyDescent="0.25">
      <c r="AA254" s="37"/>
      <c r="AB254" s="38"/>
      <c r="AH254" s="37"/>
      <c r="AI254" s="37"/>
    </row>
    <row r="255" spans="27:35" x14ac:dyDescent="0.25">
      <c r="AA255" s="37"/>
      <c r="AB255" s="38"/>
      <c r="AH255" s="37"/>
      <c r="AI255" s="37"/>
    </row>
    <row r="256" spans="27:35" x14ac:dyDescent="0.25">
      <c r="AA256" s="37"/>
      <c r="AB256" s="38"/>
      <c r="AH256" s="37"/>
      <c r="AI256" s="37"/>
    </row>
    <row r="257" spans="27:35" x14ac:dyDescent="0.25">
      <c r="AA257" s="37"/>
      <c r="AB257" s="38"/>
      <c r="AH257" s="37"/>
      <c r="AI257" s="37"/>
    </row>
    <row r="258" spans="27:35" x14ac:dyDescent="0.25">
      <c r="AA258" s="37"/>
      <c r="AB258" s="38"/>
      <c r="AH258" s="37"/>
      <c r="AI258" s="37"/>
    </row>
    <row r="259" spans="27:35" x14ac:dyDescent="0.25">
      <c r="AA259" s="37"/>
      <c r="AB259" s="38"/>
      <c r="AH259" s="37"/>
      <c r="AI259" s="37"/>
    </row>
    <row r="260" spans="27:35" x14ac:dyDescent="0.25">
      <c r="AA260" s="37"/>
      <c r="AB260" s="38"/>
      <c r="AH260" s="37"/>
      <c r="AI260" s="37"/>
    </row>
    <row r="261" spans="27:35" x14ac:dyDescent="0.25">
      <c r="AA261" s="37"/>
      <c r="AB261" s="38"/>
      <c r="AH261" s="37"/>
      <c r="AI261" s="37"/>
    </row>
    <row r="262" spans="27:35" x14ac:dyDescent="0.25">
      <c r="AA262" s="37"/>
      <c r="AB262" s="38"/>
      <c r="AH262" s="37"/>
      <c r="AI262" s="37"/>
    </row>
    <row r="263" spans="27:35" x14ac:dyDescent="0.25">
      <c r="AA263" s="37"/>
      <c r="AB263" s="38"/>
      <c r="AH263" s="37"/>
      <c r="AI263" s="37"/>
    </row>
    <row r="264" spans="27:35" x14ac:dyDescent="0.25">
      <c r="AA264" s="37"/>
      <c r="AB264" s="38"/>
      <c r="AH264" s="37"/>
      <c r="AI264" s="37"/>
    </row>
    <row r="265" spans="27:35" x14ac:dyDescent="0.25">
      <c r="AA265" s="37"/>
      <c r="AB265" s="38"/>
      <c r="AH265" s="37"/>
      <c r="AI265" s="37"/>
    </row>
    <row r="266" spans="27:35" x14ac:dyDescent="0.25">
      <c r="AA266" s="37"/>
      <c r="AB266" s="38"/>
      <c r="AH266" s="37"/>
      <c r="AI266" s="37"/>
    </row>
    <row r="267" spans="27:35" x14ac:dyDescent="0.25">
      <c r="AA267" s="37"/>
      <c r="AB267" s="38"/>
      <c r="AH267" s="37"/>
      <c r="AI267" s="37"/>
    </row>
    <row r="268" spans="27:35" x14ac:dyDescent="0.25">
      <c r="AA268" s="37"/>
      <c r="AB268" s="38"/>
      <c r="AH268" s="37"/>
      <c r="AI268" s="37"/>
    </row>
    <row r="269" spans="27:35" x14ac:dyDescent="0.25">
      <c r="AA269" s="37"/>
      <c r="AB269" s="38"/>
      <c r="AH269" s="37"/>
      <c r="AI269" s="37"/>
    </row>
    <row r="270" spans="27:35" x14ac:dyDescent="0.25">
      <c r="AA270" s="37"/>
      <c r="AB270" s="38"/>
      <c r="AH270" s="37"/>
      <c r="AI270" s="37"/>
    </row>
    <row r="271" spans="27:35" x14ac:dyDescent="0.25">
      <c r="AA271" s="37"/>
      <c r="AB271" s="38"/>
      <c r="AH271" s="37"/>
      <c r="AI271" s="37"/>
    </row>
    <row r="272" spans="27:35" x14ac:dyDescent="0.25">
      <c r="AA272" s="37"/>
      <c r="AB272" s="38"/>
      <c r="AH272" s="37"/>
      <c r="AI272" s="37"/>
    </row>
    <row r="273" spans="27:35" x14ac:dyDescent="0.25">
      <c r="AA273" s="37"/>
      <c r="AB273" s="38"/>
      <c r="AH273" s="37"/>
      <c r="AI273" s="37"/>
    </row>
    <row r="274" spans="27:35" x14ac:dyDescent="0.25">
      <c r="AA274" s="37"/>
      <c r="AB274" s="38"/>
      <c r="AH274" s="37"/>
      <c r="AI274" s="37"/>
    </row>
    <row r="275" spans="27:35" x14ac:dyDescent="0.25">
      <c r="AA275" s="37"/>
      <c r="AB275" s="38"/>
      <c r="AH275" s="37"/>
      <c r="AI275" s="37"/>
    </row>
    <row r="276" spans="27:35" x14ac:dyDescent="0.25">
      <c r="AA276" s="37"/>
      <c r="AB276" s="38"/>
      <c r="AH276" s="37"/>
      <c r="AI276" s="37"/>
    </row>
    <row r="277" spans="27:35" x14ac:dyDescent="0.25">
      <c r="AA277" s="37"/>
      <c r="AB277" s="38"/>
      <c r="AH277" s="37"/>
      <c r="AI277" s="37"/>
    </row>
    <row r="278" spans="27:35" x14ac:dyDescent="0.25">
      <c r="AA278" s="37"/>
      <c r="AB278" s="38"/>
      <c r="AH278" s="37"/>
      <c r="AI278" s="37"/>
    </row>
    <row r="279" spans="27:35" x14ac:dyDescent="0.25">
      <c r="AA279" s="37"/>
      <c r="AB279" s="38"/>
      <c r="AH279" s="37"/>
      <c r="AI279" s="37"/>
    </row>
    <row r="280" spans="27:35" x14ac:dyDescent="0.25">
      <c r="AA280" s="37"/>
      <c r="AB280" s="38"/>
      <c r="AH280" s="37"/>
      <c r="AI280" s="37"/>
    </row>
    <row r="281" spans="27:35" x14ac:dyDescent="0.25">
      <c r="AA281" s="37"/>
      <c r="AB281" s="38"/>
      <c r="AH281" s="37"/>
      <c r="AI281" s="37"/>
    </row>
    <row r="282" spans="27:35" x14ac:dyDescent="0.25">
      <c r="AA282" s="37"/>
      <c r="AB282" s="38"/>
      <c r="AH282" s="37"/>
      <c r="AI282" s="37"/>
    </row>
    <row r="283" spans="27:35" x14ac:dyDescent="0.25">
      <c r="AA283" s="37"/>
      <c r="AB283" s="38"/>
      <c r="AH283" s="37"/>
      <c r="AI283" s="37"/>
    </row>
    <row r="284" spans="27:35" x14ac:dyDescent="0.25">
      <c r="AA284" s="37"/>
      <c r="AB284" s="38"/>
      <c r="AH284" s="37"/>
      <c r="AI284" s="37"/>
    </row>
    <row r="285" spans="27:35" x14ac:dyDescent="0.25">
      <c r="AA285" s="37"/>
      <c r="AB285" s="38"/>
      <c r="AH285" s="37"/>
      <c r="AI285" s="37"/>
    </row>
    <row r="286" spans="27:35" x14ac:dyDescent="0.25">
      <c r="AA286" s="37"/>
      <c r="AB286" s="38"/>
      <c r="AH286" s="37"/>
      <c r="AI286" s="37"/>
    </row>
    <row r="287" spans="27:35" x14ac:dyDescent="0.25">
      <c r="AA287" s="37"/>
      <c r="AB287" s="38"/>
      <c r="AH287" s="37"/>
      <c r="AI287" s="37"/>
    </row>
    <row r="288" spans="27:35" x14ac:dyDescent="0.25">
      <c r="AA288" s="37"/>
      <c r="AB288" s="38"/>
      <c r="AH288" s="37"/>
      <c r="AI288" s="37"/>
    </row>
    <row r="289" spans="27:35" x14ac:dyDescent="0.25">
      <c r="AA289" s="37"/>
      <c r="AB289" s="38"/>
      <c r="AH289" s="37"/>
      <c r="AI289" s="37"/>
    </row>
    <row r="290" spans="27:35" x14ac:dyDescent="0.25">
      <c r="AA290" s="37"/>
      <c r="AB290" s="38"/>
      <c r="AH290" s="37"/>
      <c r="AI290" s="37"/>
    </row>
    <row r="291" spans="27:35" x14ac:dyDescent="0.25">
      <c r="AA291" s="37"/>
      <c r="AB291" s="38"/>
      <c r="AH291" s="37"/>
      <c r="AI291" s="37"/>
    </row>
    <row r="292" spans="27:35" x14ac:dyDescent="0.25">
      <c r="AA292" s="37"/>
      <c r="AB292" s="38"/>
      <c r="AH292" s="37"/>
      <c r="AI292" s="37"/>
    </row>
    <row r="293" spans="27:35" x14ac:dyDescent="0.25">
      <c r="AA293" s="37"/>
      <c r="AB293" s="38"/>
      <c r="AH293" s="37"/>
      <c r="AI293" s="37"/>
    </row>
    <row r="294" spans="27:35" x14ac:dyDescent="0.25">
      <c r="AA294" s="37"/>
      <c r="AB294" s="38"/>
      <c r="AH294" s="37"/>
      <c r="AI294" s="37"/>
    </row>
    <row r="295" spans="27:35" x14ac:dyDescent="0.25">
      <c r="AA295" s="37"/>
      <c r="AB295" s="38"/>
      <c r="AH295" s="37"/>
      <c r="AI295" s="37"/>
    </row>
    <row r="296" spans="27:35" x14ac:dyDescent="0.25">
      <c r="AA296" s="37"/>
      <c r="AB296" s="38"/>
      <c r="AH296" s="37"/>
      <c r="AI296" s="37"/>
    </row>
    <row r="297" spans="27:35" x14ac:dyDescent="0.25">
      <c r="AA297" s="37"/>
      <c r="AB297" s="38"/>
      <c r="AH297" s="37"/>
      <c r="AI297" s="37"/>
    </row>
    <row r="298" spans="27:35" x14ac:dyDescent="0.25">
      <c r="AA298" s="37"/>
      <c r="AB298" s="38"/>
      <c r="AH298" s="37"/>
      <c r="AI298" s="37"/>
    </row>
    <row r="299" spans="27:35" x14ac:dyDescent="0.25">
      <c r="AA299" s="37"/>
      <c r="AB299" s="38"/>
      <c r="AH299" s="37"/>
      <c r="AI299" s="37"/>
    </row>
    <row r="300" spans="27:35" x14ac:dyDescent="0.25">
      <c r="AA300" s="37"/>
      <c r="AB300" s="38"/>
      <c r="AH300" s="37"/>
      <c r="AI300" s="37"/>
    </row>
    <row r="301" spans="27:35" x14ac:dyDescent="0.25">
      <c r="AA301" s="37"/>
      <c r="AB301" s="38"/>
      <c r="AH301" s="37"/>
      <c r="AI301" s="37"/>
    </row>
    <row r="302" spans="27:35" x14ac:dyDescent="0.25">
      <c r="AA302" s="37"/>
      <c r="AB302" s="38"/>
      <c r="AH302" s="37"/>
      <c r="AI302" s="37"/>
    </row>
    <row r="303" spans="27:35" x14ac:dyDescent="0.25">
      <c r="AA303" s="37"/>
      <c r="AB303" s="38"/>
      <c r="AH303" s="37"/>
      <c r="AI303" s="37"/>
    </row>
    <row r="304" spans="27:35" x14ac:dyDescent="0.25">
      <c r="AA304" s="37"/>
      <c r="AB304" s="38"/>
      <c r="AH304" s="37"/>
      <c r="AI304" s="37"/>
    </row>
    <row r="305" spans="27:35" x14ac:dyDescent="0.25">
      <c r="AA305" s="37"/>
      <c r="AB305" s="38"/>
      <c r="AH305" s="37"/>
      <c r="AI305" s="37"/>
    </row>
    <row r="306" spans="27:35" x14ac:dyDescent="0.25">
      <c r="AA306" s="37"/>
      <c r="AB306" s="38"/>
      <c r="AH306" s="37"/>
      <c r="AI306" s="37"/>
    </row>
    <row r="307" spans="27:35" x14ac:dyDescent="0.25">
      <c r="AA307" s="37"/>
      <c r="AB307" s="38"/>
      <c r="AH307" s="37"/>
      <c r="AI307" s="37"/>
    </row>
    <row r="308" spans="27:35" x14ac:dyDescent="0.25">
      <c r="AA308" s="37"/>
      <c r="AB308" s="38"/>
      <c r="AH308" s="37"/>
      <c r="AI308" s="37"/>
    </row>
    <row r="309" spans="27:35" x14ac:dyDescent="0.25">
      <c r="AA309" s="37"/>
      <c r="AB309" s="38"/>
      <c r="AH309" s="37"/>
      <c r="AI309" s="37"/>
    </row>
    <row r="310" spans="27:35" x14ac:dyDescent="0.25">
      <c r="AA310" s="37"/>
      <c r="AB310" s="38"/>
      <c r="AH310" s="37"/>
      <c r="AI310" s="37"/>
    </row>
    <row r="311" spans="27:35" x14ac:dyDescent="0.25">
      <c r="AA311" s="37"/>
      <c r="AB311" s="38"/>
      <c r="AH311" s="37"/>
      <c r="AI311" s="37"/>
    </row>
    <row r="312" spans="27:35" x14ac:dyDescent="0.25">
      <c r="AA312" s="37"/>
      <c r="AB312" s="38"/>
      <c r="AH312" s="37"/>
      <c r="AI312" s="37"/>
    </row>
    <row r="313" spans="27:35" x14ac:dyDescent="0.25">
      <c r="AA313" s="37"/>
      <c r="AB313" s="38"/>
      <c r="AH313" s="37"/>
      <c r="AI313" s="37"/>
    </row>
    <row r="314" spans="27:35" x14ac:dyDescent="0.25">
      <c r="AA314" s="37"/>
      <c r="AB314" s="38"/>
      <c r="AH314" s="37"/>
      <c r="AI314" s="37"/>
    </row>
    <row r="315" spans="27:35" x14ac:dyDescent="0.25">
      <c r="AA315" s="37"/>
      <c r="AB315" s="38"/>
      <c r="AH315" s="37"/>
      <c r="AI315" s="37"/>
    </row>
    <row r="316" spans="27:35" x14ac:dyDescent="0.25">
      <c r="AA316" s="37"/>
      <c r="AB316" s="38"/>
      <c r="AH316" s="37"/>
      <c r="AI316" s="37"/>
    </row>
    <row r="317" spans="27:35" x14ac:dyDescent="0.25">
      <c r="AA317" s="37"/>
      <c r="AB317" s="38"/>
      <c r="AH317" s="37"/>
      <c r="AI317" s="37"/>
    </row>
  </sheetData>
  <mergeCells count="37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14:D28"/>
    <mergeCell ref="E28:L28"/>
    <mergeCell ref="M28:T28"/>
    <mergeCell ref="U28:AB28"/>
    <mergeCell ref="M21:T21"/>
    <mergeCell ref="U21:AB21"/>
    <mergeCell ref="E19:L19"/>
    <mergeCell ref="M19:T19"/>
    <mergeCell ref="U19:AB19"/>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X41:AE41"/>
    <mergeCell ref="AF41:AI41"/>
    <mergeCell ref="X43:AE43"/>
    <mergeCell ref="AF43:AI43"/>
    <mergeCell ref="X50:AE50"/>
    <mergeCell ref="AF50:AI50"/>
    <mergeCell ref="X44:AE44"/>
    <mergeCell ref="AF44:AI44"/>
    <mergeCell ref="X45:AE45"/>
    <mergeCell ref="AF45:AI45"/>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104:E104"/>
    <mergeCell ref="F104:I104"/>
    <mergeCell ref="J104:M104"/>
    <mergeCell ref="N104:W104"/>
    <mergeCell ref="X107:AE107"/>
    <mergeCell ref="AF107:AI107"/>
    <mergeCell ref="X104:AE104"/>
    <mergeCell ref="AF104:AI104"/>
    <mergeCell ref="X105:AE105"/>
    <mergeCell ref="AF105:AI105"/>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s>
  <phoneticPr fontId="0" type="noConversion"/>
  <dataValidations count="3">
    <dataValidation type="list" allowBlank="1" showInputMessage="1" showErrorMessage="1" sqref="E7">
      <formula1>$B$131:$B$153</formula1>
    </dataValidation>
    <dataValidation type="list" allowBlank="1" showInputMessage="1" showErrorMessage="1" sqref="E8">
      <formula1>$B$156:$B$218</formula1>
    </dataValidation>
    <dataValidation type="list" allowBlank="1" showInputMessage="1" showErrorMessage="1" sqref="A3">
      <formula1>$A$126:$A$127</formula1>
    </dataValidation>
  </dataValidations>
  <hyperlinks>
    <hyperlink ref="S147" location="'Z1'!A1" display="D1"/>
    <hyperlink ref="S148" location="'Z2'!A1" display="D2"/>
    <hyperlink ref="S238" location="'Z3'!A1" display="O2"/>
    <hyperlink ref="S239" location="'Z4'!A1" display="O3"/>
    <hyperlink ref="S240" location="'Z5'!A1" display="O4"/>
    <hyperlink ref="S242" location="'Z6'!A1" display="P1"/>
    <hyperlink ref="S243" location="'Z7'!A1" display="P2"/>
    <hyperlink ref="S244" location="'AP1'!A1" display="P3"/>
    <hyperlink ref="S245" location="'AP2'!A1" display="P4"/>
    <hyperlink ref="S246" location="'AP3'!A1" display="P5"/>
    <hyperlink ref="S248" location="'AQ1'!A1" display="Q1"/>
    <hyperlink ref="S249" location="'AQ2'!A1" display="Q2"/>
    <hyperlink ref="S250" location="'AQ3'!A1" display="Q3"/>
    <hyperlink ref="S251" location="'AQ4'!A1" display="Q4"/>
    <hyperlink ref="S252" location="'AR1'!A1" display="Q5"/>
    <hyperlink ref="S253" location="'AR2'!A1" display="Q6"/>
    <hyperlink ref="S255" location="'AR3'!A1" display="R1"/>
    <hyperlink ref="S256" location="'AS1'!A1" display="R2"/>
    <hyperlink ref="S257" location="'AS2'!A1" display="R3"/>
    <hyperlink ref="S258" location="'AS3'!A1" display="R4"/>
    <hyperlink ref="S259" location="'AN2'!A1" display="R5"/>
    <hyperlink ref="S260" location="'AN1'!A1" display="R6"/>
    <hyperlink ref="S265" location="AM.5!A1" display="S1"/>
    <hyperlink ref="S266" location="AM.4!A1" display="S2"/>
    <hyperlink ref="S267" location="AM.3!A1" display="S3"/>
    <hyperlink ref="S268" location="AM.2!A1" display="S4"/>
    <hyperlink ref="S269" location="'AM1'!A1" display="S5"/>
    <hyperlink ref="S270" location="'AL5'!A1" display="S6"/>
    <hyperlink ref="S272" location="'AL4'!A1" display="T1"/>
    <hyperlink ref="S273" location="'AL3'!A1" display="T2"/>
    <hyperlink ref="S274" location="'AL2'!A1" display="T3"/>
    <hyperlink ref="S275" location="'AL1'!A1" display="T4"/>
    <hyperlink ref="S277" location="'AH6'!A1" display="U1"/>
    <hyperlink ref="S278" location="'AH5'!A1" display="U2"/>
    <hyperlink ref="S279" location="'AH4'!A1" display="U3"/>
    <hyperlink ref="S280" location="'AH3'!A1" display="U4"/>
    <hyperlink ref="S281" location="'AH2'!A1" display="U5"/>
    <hyperlink ref="S282" location="'AH1'!A1" display="U6"/>
    <hyperlink ref="S283" location="'AG8'!A1" display="U7"/>
    <hyperlink ref="S284" location="'AG7'!A1" display="U8"/>
    <hyperlink ref="S286" location="'AG6'!A1" display="V1"/>
    <hyperlink ref="S287" location="'AG5'!A1" display="V2"/>
    <hyperlink ref="S288" location="'AG4'!A1" display="V3"/>
    <hyperlink ref="S289" location="'AG3'!A1" display="V4"/>
    <hyperlink ref="S290" location="'AG2'!A1" display="V5"/>
    <hyperlink ref="S291" location="'AG1'!A1" display="V6"/>
    <hyperlink ref="S292" location="'AF6'!A1" display="V7"/>
    <hyperlink ref="S293" location="'AF5'!A1" display="V8"/>
    <hyperlink ref="S295" location="'AF4'!A1" display="W1"/>
    <hyperlink ref="S296" location="'AF3'!A1" display="W2"/>
    <hyperlink ref="S297" location="'AF2'!A1" display="W3"/>
    <hyperlink ref="S298" location="'AF1'!A1" display="W4"/>
    <hyperlink ref="S299" location="'AE5'!A1" display="W5"/>
    <hyperlink ref="S300" location="'AE4'!A1" display="W6"/>
    <hyperlink ref="S301" location="'AE3'!A1" display="W7"/>
    <hyperlink ref="S303" location="'AE2'!A1" display="X1"/>
    <hyperlink ref="S304" location="'AE1'!A1" display="X2"/>
    <hyperlink ref="S305" location="'AD5'!A1" display="X3"/>
    <hyperlink ref="S306" location="'AD4'!A1" display="X4"/>
    <hyperlink ref="S307" location="'AD3'!A1" display="X5"/>
    <hyperlink ref="S308" location="'AD2'!A1" display="X6"/>
    <hyperlink ref="S310" location="'AD1'!A1" display="'Y1'!A1"/>
    <hyperlink ref="S311" location="'AC4'!A1" display="Y2"/>
    <hyperlink ref="S312" location="'AC3'!A1" display="Y3"/>
    <hyperlink ref="S313" location="'AC2'!A1" display="Y4"/>
    <hyperlink ref="S314" location="'AC1'!A1" display="Y5"/>
    <hyperlink ref="S315" location="'AB5'!A1" display="Y6"/>
    <hyperlink ref="S316" location="'AB4'!A1" display="Y7"/>
    <hyperlink ref="S261" location="'AB3'!A1" display="R7"/>
    <hyperlink ref="S262" location="'AB2'!A1" display="R8"/>
    <hyperlink ref="S263" location="'AB1'!A1" display="R9"/>
    <hyperlink ref="S241" location="'AA8'!A1" display="'Elenco obiettivi '!A207"/>
    <hyperlink ref="S247" location="'AA7'!A1" display="informazioni!A218"/>
    <hyperlink ref="S254" location="'AA6'!A1" display="informazioni!A229"/>
    <hyperlink ref="S264" location="'AA5'!A1" display="informazioni!A240"/>
    <hyperlink ref="S271" location="'AA4'!A1" display="informazioni!A251"/>
    <hyperlink ref="S276" location="'AA3'!A1" display="informazioni!A262"/>
    <hyperlink ref="S285" location="'AA2'!A1" display="informazioni!A273"/>
    <hyperlink ref="S294" location="'AA1'!A1" display="informazioni!A284"/>
    <hyperlink ref="S302" location="'AO1'!A1" display="informazioni!A295"/>
    <hyperlink ref="S309" location="'AV3'!A1" display="0.1"/>
    <hyperlink ref="S317" location="'AV2'!A1" display="informazioni!A317"/>
    <hyperlink ref="S123" location="'AV1'!A1" display="B14"/>
    <hyperlink ref="S122" location="'AU3'!A1" display="B13"/>
    <hyperlink ref="S117" location="'AU2'!A1" display="B21"/>
    <hyperlink ref="S119" location="'AU1'!A1" display="B23"/>
    <hyperlink ref="S121" location="'AT3'!A1" display="B25"/>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BK98"/>
  <sheetViews>
    <sheetView zoomScale="90" zoomScaleNormal="90" workbookViewId="0">
      <selection activeCell="C33" sqref="C33"/>
    </sheetView>
  </sheetViews>
  <sheetFormatPr defaultRowHeight="15.75" x14ac:dyDescent="0.25"/>
  <cols>
    <col min="1" max="1" width="1.28515625" style="44" customWidth="1"/>
    <col min="2" max="2" width="57.28515625" style="44" customWidth="1"/>
    <col min="3" max="3" width="62.7109375" style="44" customWidth="1"/>
    <col min="4" max="4" width="62.7109375" style="44" hidden="1" customWidth="1"/>
    <col min="5" max="5" width="8.42578125" style="62" hidden="1" customWidth="1"/>
    <col min="6" max="6" width="8.28515625" style="62" customWidth="1"/>
    <col min="7" max="7" width="14" style="62" customWidth="1"/>
    <col min="8" max="8" width="9.28515625" style="63" customWidth="1"/>
    <col min="9" max="9" width="13.7109375" style="44" customWidth="1"/>
    <col min="10" max="10" width="15.7109375" style="44" customWidth="1"/>
    <col min="11" max="11" width="14.7109375" style="44" customWidth="1"/>
    <col min="12" max="12" width="15" style="44" customWidth="1"/>
    <col min="13" max="13" width="14.28515625" style="44" customWidth="1"/>
    <col min="14" max="14" width="15.28515625" style="44" customWidth="1"/>
    <col min="15" max="15" width="1.5703125" style="44" customWidth="1"/>
    <col min="16" max="16" width="18.7109375" style="44" customWidth="1"/>
    <col min="17" max="29" width="8" style="44" customWidth="1"/>
    <col min="30" max="33" width="9.28515625" style="44" customWidth="1"/>
    <col min="34" max="61" width="9.28515625" style="44"/>
    <col min="62" max="62" width="64" style="159" customWidth="1"/>
    <col min="63" max="63" width="97.7109375" style="159" customWidth="1"/>
    <col min="64" max="257" width="9.28515625" style="44"/>
    <col min="258" max="258" width="1.28515625" style="44" customWidth="1"/>
    <col min="259" max="259" width="44.7109375" style="44" customWidth="1"/>
    <col min="260" max="260" width="47.28515625" style="44" customWidth="1"/>
    <col min="261" max="262" width="8.28515625" style="44" customWidth="1"/>
    <col min="263" max="263" width="5.42578125" style="44" customWidth="1"/>
    <col min="264" max="264" width="8.5703125" style="44" customWidth="1"/>
    <col min="265" max="265" width="13.7109375" style="44" customWidth="1"/>
    <col min="266" max="266" width="15.7109375" style="44" customWidth="1"/>
    <col min="267" max="267" width="14.7109375" style="44" customWidth="1"/>
    <col min="268" max="268" width="15" style="44" customWidth="1"/>
    <col min="269" max="270" width="14.28515625" style="44" customWidth="1"/>
    <col min="271" max="271" width="0" style="44" hidden="1" customWidth="1"/>
    <col min="272" max="272" width="18.7109375" style="44" customWidth="1"/>
    <col min="273" max="285" width="8" style="44" customWidth="1"/>
    <col min="286" max="289" width="9.28515625" style="44" customWidth="1"/>
    <col min="290" max="317" width="9.28515625" style="44"/>
    <col min="318" max="318" width="64" style="44" customWidth="1"/>
    <col min="319" max="319" width="97.7109375" style="44" customWidth="1"/>
    <col min="320" max="513" width="9.28515625" style="44"/>
    <col min="514" max="514" width="1.28515625" style="44" customWidth="1"/>
    <col min="515" max="515" width="44.7109375" style="44" customWidth="1"/>
    <col min="516" max="516" width="47.28515625" style="44" customWidth="1"/>
    <col min="517" max="518" width="8.28515625" style="44" customWidth="1"/>
    <col min="519" max="519" width="5.42578125" style="44" customWidth="1"/>
    <col min="520" max="520" width="8.5703125" style="44" customWidth="1"/>
    <col min="521" max="521" width="13.7109375" style="44" customWidth="1"/>
    <col min="522" max="522" width="15.7109375" style="44" customWidth="1"/>
    <col min="523" max="523" width="14.7109375" style="44" customWidth="1"/>
    <col min="524" max="524" width="15" style="44" customWidth="1"/>
    <col min="525" max="526" width="14.28515625" style="44" customWidth="1"/>
    <col min="527" max="527" width="0" style="44" hidden="1" customWidth="1"/>
    <col min="528" max="528" width="18.7109375" style="44" customWidth="1"/>
    <col min="529" max="541" width="8" style="44" customWidth="1"/>
    <col min="542" max="545" width="9.28515625" style="44" customWidth="1"/>
    <col min="546" max="573" width="9.28515625" style="44"/>
    <col min="574" max="574" width="64" style="44" customWidth="1"/>
    <col min="575" max="575" width="97.7109375" style="44" customWidth="1"/>
    <col min="576" max="769" width="9.28515625" style="44"/>
    <col min="770" max="770" width="1.28515625" style="44" customWidth="1"/>
    <col min="771" max="771" width="44.7109375" style="44" customWidth="1"/>
    <col min="772" max="772" width="47.28515625" style="44" customWidth="1"/>
    <col min="773" max="774" width="8.28515625" style="44" customWidth="1"/>
    <col min="775" max="775" width="5.42578125" style="44" customWidth="1"/>
    <col min="776" max="776" width="8.5703125" style="44" customWidth="1"/>
    <col min="777" max="777" width="13.7109375" style="44" customWidth="1"/>
    <col min="778" max="778" width="15.7109375" style="44" customWidth="1"/>
    <col min="779" max="779" width="14.7109375" style="44" customWidth="1"/>
    <col min="780" max="780" width="15" style="44" customWidth="1"/>
    <col min="781" max="782" width="14.28515625" style="44" customWidth="1"/>
    <col min="783" max="783" width="0" style="44" hidden="1" customWidth="1"/>
    <col min="784" max="784" width="18.7109375" style="44" customWidth="1"/>
    <col min="785" max="797" width="8" style="44" customWidth="1"/>
    <col min="798" max="801" width="9.28515625" style="44" customWidth="1"/>
    <col min="802" max="829" width="9.28515625" style="44"/>
    <col min="830" max="830" width="64" style="44" customWidth="1"/>
    <col min="831" max="831" width="97.7109375" style="44" customWidth="1"/>
    <col min="832" max="1025" width="9.28515625" style="44"/>
    <col min="1026" max="1026" width="1.28515625" style="44" customWidth="1"/>
    <col min="1027" max="1027" width="44.7109375" style="44" customWidth="1"/>
    <col min="1028" max="1028" width="47.28515625" style="44" customWidth="1"/>
    <col min="1029" max="1030" width="8.28515625" style="44" customWidth="1"/>
    <col min="1031" max="1031" width="5.42578125" style="44" customWidth="1"/>
    <col min="1032" max="1032" width="8.5703125" style="44" customWidth="1"/>
    <col min="1033" max="1033" width="13.7109375" style="44" customWidth="1"/>
    <col min="1034" max="1034" width="15.7109375" style="44" customWidth="1"/>
    <col min="1035" max="1035" width="14.7109375" style="44" customWidth="1"/>
    <col min="1036" max="1036" width="15" style="44" customWidth="1"/>
    <col min="1037" max="1038" width="14.28515625" style="44" customWidth="1"/>
    <col min="1039" max="1039" width="0" style="44" hidden="1" customWidth="1"/>
    <col min="1040" max="1040" width="18.7109375" style="44" customWidth="1"/>
    <col min="1041" max="1053" width="8" style="44" customWidth="1"/>
    <col min="1054" max="1057" width="9.28515625" style="44" customWidth="1"/>
    <col min="1058" max="1085" width="9.28515625" style="44"/>
    <col min="1086" max="1086" width="64" style="44" customWidth="1"/>
    <col min="1087" max="1087" width="97.7109375" style="44" customWidth="1"/>
    <col min="1088" max="1281" width="9.28515625" style="44"/>
    <col min="1282" max="1282" width="1.28515625" style="44" customWidth="1"/>
    <col min="1283" max="1283" width="44.7109375" style="44" customWidth="1"/>
    <col min="1284" max="1284" width="47.28515625" style="44" customWidth="1"/>
    <col min="1285" max="1286" width="8.28515625" style="44" customWidth="1"/>
    <col min="1287" max="1287" width="5.42578125" style="44" customWidth="1"/>
    <col min="1288" max="1288" width="8.5703125" style="44" customWidth="1"/>
    <col min="1289" max="1289" width="13.7109375" style="44" customWidth="1"/>
    <col min="1290" max="1290" width="15.7109375" style="44" customWidth="1"/>
    <col min="1291" max="1291" width="14.7109375" style="44" customWidth="1"/>
    <col min="1292" max="1292" width="15" style="44" customWidth="1"/>
    <col min="1293" max="1294" width="14.28515625" style="44" customWidth="1"/>
    <col min="1295" max="1295" width="0" style="44" hidden="1" customWidth="1"/>
    <col min="1296" max="1296" width="18.7109375" style="44" customWidth="1"/>
    <col min="1297" max="1309" width="8" style="44" customWidth="1"/>
    <col min="1310" max="1313" width="9.28515625" style="44" customWidth="1"/>
    <col min="1314" max="1341" width="9.28515625" style="44"/>
    <col min="1342" max="1342" width="64" style="44" customWidth="1"/>
    <col min="1343" max="1343" width="97.7109375" style="44" customWidth="1"/>
    <col min="1344" max="1537" width="9.28515625" style="44"/>
    <col min="1538" max="1538" width="1.28515625" style="44" customWidth="1"/>
    <col min="1539" max="1539" width="44.7109375" style="44" customWidth="1"/>
    <col min="1540" max="1540" width="47.28515625" style="44" customWidth="1"/>
    <col min="1541" max="1542" width="8.28515625" style="44" customWidth="1"/>
    <col min="1543" max="1543" width="5.42578125" style="44" customWidth="1"/>
    <col min="1544" max="1544" width="8.5703125" style="44" customWidth="1"/>
    <col min="1545" max="1545" width="13.7109375" style="44" customWidth="1"/>
    <col min="1546" max="1546" width="15.7109375" style="44" customWidth="1"/>
    <col min="1547" max="1547" width="14.7109375" style="44" customWidth="1"/>
    <col min="1548" max="1548" width="15" style="44" customWidth="1"/>
    <col min="1549" max="1550" width="14.28515625" style="44" customWidth="1"/>
    <col min="1551" max="1551" width="0" style="44" hidden="1" customWidth="1"/>
    <col min="1552" max="1552" width="18.7109375" style="44" customWidth="1"/>
    <col min="1553" max="1565" width="8" style="44" customWidth="1"/>
    <col min="1566" max="1569" width="9.28515625" style="44" customWidth="1"/>
    <col min="1570" max="1597" width="9.28515625" style="44"/>
    <col min="1598" max="1598" width="64" style="44" customWidth="1"/>
    <col min="1599" max="1599" width="97.7109375" style="44" customWidth="1"/>
    <col min="1600" max="1793" width="9.28515625" style="44"/>
    <col min="1794" max="1794" width="1.28515625" style="44" customWidth="1"/>
    <col min="1795" max="1795" width="44.7109375" style="44" customWidth="1"/>
    <col min="1796" max="1796" width="47.28515625" style="44" customWidth="1"/>
    <col min="1797" max="1798" width="8.28515625" style="44" customWidth="1"/>
    <col min="1799" max="1799" width="5.42578125" style="44" customWidth="1"/>
    <col min="1800" max="1800" width="8.5703125" style="44" customWidth="1"/>
    <col min="1801" max="1801" width="13.7109375" style="44" customWidth="1"/>
    <col min="1802" max="1802" width="15.7109375" style="44" customWidth="1"/>
    <col min="1803" max="1803" width="14.7109375" style="44" customWidth="1"/>
    <col min="1804" max="1804" width="15" style="44" customWidth="1"/>
    <col min="1805" max="1806" width="14.28515625" style="44" customWidth="1"/>
    <col min="1807" max="1807" width="0" style="44" hidden="1" customWidth="1"/>
    <col min="1808" max="1808" width="18.7109375" style="44" customWidth="1"/>
    <col min="1809" max="1821" width="8" style="44" customWidth="1"/>
    <col min="1822" max="1825" width="9.28515625" style="44" customWidth="1"/>
    <col min="1826" max="1853" width="9.28515625" style="44"/>
    <col min="1854" max="1854" width="64" style="44" customWidth="1"/>
    <col min="1855" max="1855" width="97.7109375" style="44" customWidth="1"/>
    <col min="1856" max="2049" width="9.28515625" style="44"/>
    <col min="2050" max="2050" width="1.28515625" style="44" customWidth="1"/>
    <col min="2051" max="2051" width="44.7109375" style="44" customWidth="1"/>
    <col min="2052" max="2052" width="47.28515625" style="44" customWidth="1"/>
    <col min="2053" max="2054" width="8.28515625" style="44" customWidth="1"/>
    <col min="2055" max="2055" width="5.42578125" style="44" customWidth="1"/>
    <col min="2056" max="2056" width="8.5703125" style="44" customWidth="1"/>
    <col min="2057" max="2057" width="13.7109375" style="44" customWidth="1"/>
    <col min="2058" max="2058" width="15.7109375" style="44" customWidth="1"/>
    <col min="2059" max="2059" width="14.7109375" style="44" customWidth="1"/>
    <col min="2060" max="2060" width="15" style="44" customWidth="1"/>
    <col min="2061" max="2062" width="14.28515625" style="44" customWidth="1"/>
    <col min="2063" max="2063" width="0" style="44" hidden="1" customWidth="1"/>
    <col min="2064" max="2064" width="18.7109375" style="44" customWidth="1"/>
    <col min="2065" max="2077" width="8" style="44" customWidth="1"/>
    <col min="2078" max="2081" width="9.28515625" style="44" customWidth="1"/>
    <col min="2082" max="2109" width="9.28515625" style="44"/>
    <col min="2110" max="2110" width="64" style="44" customWidth="1"/>
    <col min="2111" max="2111" width="97.7109375" style="44" customWidth="1"/>
    <col min="2112" max="2305" width="9.28515625" style="44"/>
    <col min="2306" max="2306" width="1.28515625" style="44" customWidth="1"/>
    <col min="2307" max="2307" width="44.7109375" style="44" customWidth="1"/>
    <col min="2308" max="2308" width="47.28515625" style="44" customWidth="1"/>
    <col min="2309" max="2310" width="8.28515625" style="44" customWidth="1"/>
    <col min="2311" max="2311" width="5.42578125" style="44" customWidth="1"/>
    <col min="2312" max="2312" width="8.5703125" style="44" customWidth="1"/>
    <col min="2313" max="2313" width="13.7109375" style="44" customWidth="1"/>
    <col min="2314" max="2314" width="15.7109375" style="44" customWidth="1"/>
    <col min="2315" max="2315" width="14.7109375" style="44" customWidth="1"/>
    <col min="2316" max="2316" width="15" style="44" customWidth="1"/>
    <col min="2317" max="2318" width="14.28515625" style="44" customWidth="1"/>
    <col min="2319" max="2319" width="0" style="44" hidden="1" customWidth="1"/>
    <col min="2320" max="2320" width="18.7109375" style="44" customWidth="1"/>
    <col min="2321" max="2333" width="8" style="44" customWidth="1"/>
    <col min="2334" max="2337" width="9.28515625" style="44" customWidth="1"/>
    <col min="2338" max="2365" width="9.28515625" style="44"/>
    <col min="2366" max="2366" width="64" style="44" customWidth="1"/>
    <col min="2367" max="2367" width="97.7109375" style="44" customWidth="1"/>
    <col min="2368" max="2561" width="9.28515625" style="44"/>
    <col min="2562" max="2562" width="1.28515625" style="44" customWidth="1"/>
    <col min="2563" max="2563" width="44.7109375" style="44" customWidth="1"/>
    <col min="2564" max="2564" width="47.28515625" style="44" customWidth="1"/>
    <col min="2565" max="2566" width="8.28515625" style="44" customWidth="1"/>
    <col min="2567" max="2567" width="5.42578125" style="44" customWidth="1"/>
    <col min="2568" max="2568" width="8.5703125" style="44" customWidth="1"/>
    <col min="2569" max="2569" width="13.7109375" style="44" customWidth="1"/>
    <col min="2570" max="2570" width="15.7109375" style="44" customWidth="1"/>
    <col min="2571" max="2571" width="14.7109375" style="44" customWidth="1"/>
    <col min="2572" max="2572" width="15" style="44" customWidth="1"/>
    <col min="2573" max="2574" width="14.28515625" style="44" customWidth="1"/>
    <col min="2575" max="2575" width="0" style="44" hidden="1" customWidth="1"/>
    <col min="2576" max="2576" width="18.7109375" style="44" customWidth="1"/>
    <col min="2577" max="2589" width="8" style="44" customWidth="1"/>
    <col min="2590" max="2593" width="9.28515625" style="44" customWidth="1"/>
    <col min="2594" max="2621" width="9.28515625" style="44"/>
    <col min="2622" max="2622" width="64" style="44" customWidth="1"/>
    <col min="2623" max="2623" width="97.7109375" style="44" customWidth="1"/>
    <col min="2624" max="2817" width="9.28515625" style="44"/>
    <col min="2818" max="2818" width="1.28515625" style="44" customWidth="1"/>
    <col min="2819" max="2819" width="44.7109375" style="44" customWidth="1"/>
    <col min="2820" max="2820" width="47.28515625" style="44" customWidth="1"/>
    <col min="2821" max="2822" width="8.28515625" style="44" customWidth="1"/>
    <col min="2823" max="2823" width="5.42578125" style="44" customWidth="1"/>
    <col min="2824" max="2824" width="8.5703125" style="44" customWidth="1"/>
    <col min="2825" max="2825" width="13.7109375" style="44" customWidth="1"/>
    <col min="2826" max="2826" width="15.7109375" style="44" customWidth="1"/>
    <col min="2827" max="2827" width="14.7109375" style="44" customWidth="1"/>
    <col min="2828" max="2828" width="15" style="44" customWidth="1"/>
    <col min="2829" max="2830" width="14.28515625" style="44" customWidth="1"/>
    <col min="2831" max="2831" width="0" style="44" hidden="1" customWidth="1"/>
    <col min="2832" max="2832" width="18.7109375" style="44" customWidth="1"/>
    <col min="2833" max="2845" width="8" style="44" customWidth="1"/>
    <col min="2846" max="2849" width="9.28515625" style="44" customWidth="1"/>
    <col min="2850" max="2877" width="9.28515625" style="44"/>
    <col min="2878" max="2878" width="64" style="44" customWidth="1"/>
    <col min="2879" max="2879" width="97.7109375" style="44" customWidth="1"/>
    <col min="2880" max="3073" width="9.28515625" style="44"/>
    <col min="3074" max="3074" width="1.28515625" style="44" customWidth="1"/>
    <col min="3075" max="3075" width="44.7109375" style="44" customWidth="1"/>
    <col min="3076" max="3076" width="47.28515625" style="44" customWidth="1"/>
    <col min="3077" max="3078" width="8.28515625" style="44" customWidth="1"/>
    <col min="3079" max="3079" width="5.42578125" style="44" customWidth="1"/>
    <col min="3080" max="3080" width="8.5703125" style="44" customWidth="1"/>
    <col min="3081" max="3081" width="13.7109375" style="44" customWidth="1"/>
    <col min="3082" max="3082" width="15.7109375" style="44" customWidth="1"/>
    <col min="3083" max="3083" width="14.7109375" style="44" customWidth="1"/>
    <col min="3084" max="3084" width="15" style="44" customWidth="1"/>
    <col min="3085" max="3086" width="14.28515625" style="44" customWidth="1"/>
    <col min="3087" max="3087" width="0" style="44" hidden="1" customWidth="1"/>
    <col min="3088" max="3088" width="18.7109375" style="44" customWidth="1"/>
    <col min="3089" max="3101" width="8" style="44" customWidth="1"/>
    <col min="3102" max="3105" width="9.28515625" style="44" customWidth="1"/>
    <col min="3106" max="3133" width="9.28515625" style="44"/>
    <col min="3134" max="3134" width="64" style="44" customWidth="1"/>
    <col min="3135" max="3135" width="97.7109375" style="44" customWidth="1"/>
    <col min="3136" max="3329" width="9.28515625" style="44"/>
    <col min="3330" max="3330" width="1.28515625" style="44" customWidth="1"/>
    <col min="3331" max="3331" width="44.7109375" style="44" customWidth="1"/>
    <col min="3332" max="3332" width="47.28515625" style="44" customWidth="1"/>
    <col min="3333" max="3334" width="8.28515625" style="44" customWidth="1"/>
    <col min="3335" max="3335" width="5.42578125" style="44" customWidth="1"/>
    <col min="3336" max="3336" width="8.5703125" style="44" customWidth="1"/>
    <col min="3337" max="3337" width="13.7109375" style="44" customWidth="1"/>
    <col min="3338" max="3338" width="15.7109375" style="44" customWidth="1"/>
    <col min="3339" max="3339" width="14.7109375" style="44" customWidth="1"/>
    <col min="3340" max="3340" width="15" style="44" customWidth="1"/>
    <col min="3341" max="3342" width="14.28515625" style="44" customWidth="1"/>
    <col min="3343" max="3343" width="0" style="44" hidden="1" customWidth="1"/>
    <col min="3344" max="3344" width="18.7109375" style="44" customWidth="1"/>
    <col min="3345" max="3357" width="8" style="44" customWidth="1"/>
    <col min="3358" max="3361" width="9.28515625" style="44" customWidth="1"/>
    <col min="3362" max="3389" width="9.28515625" style="44"/>
    <col min="3390" max="3390" width="64" style="44" customWidth="1"/>
    <col min="3391" max="3391" width="97.7109375" style="44" customWidth="1"/>
    <col min="3392" max="3585" width="9.28515625" style="44"/>
    <col min="3586" max="3586" width="1.28515625" style="44" customWidth="1"/>
    <col min="3587" max="3587" width="44.7109375" style="44" customWidth="1"/>
    <col min="3588" max="3588" width="47.28515625" style="44" customWidth="1"/>
    <col min="3589" max="3590" width="8.28515625" style="44" customWidth="1"/>
    <col min="3591" max="3591" width="5.42578125" style="44" customWidth="1"/>
    <col min="3592" max="3592" width="8.5703125" style="44" customWidth="1"/>
    <col min="3593" max="3593" width="13.7109375" style="44" customWidth="1"/>
    <col min="3594" max="3594" width="15.7109375" style="44" customWidth="1"/>
    <col min="3595" max="3595" width="14.7109375" style="44" customWidth="1"/>
    <col min="3596" max="3596" width="15" style="44" customWidth="1"/>
    <col min="3597" max="3598" width="14.28515625" style="44" customWidth="1"/>
    <col min="3599" max="3599" width="0" style="44" hidden="1" customWidth="1"/>
    <col min="3600" max="3600" width="18.7109375" style="44" customWidth="1"/>
    <col min="3601" max="3613" width="8" style="44" customWidth="1"/>
    <col min="3614" max="3617" width="9.28515625" style="44" customWidth="1"/>
    <col min="3618" max="3645" width="9.28515625" style="44"/>
    <col min="3646" max="3646" width="64" style="44" customWidth="1"/>
    <col min="3647" max="3647" width="97.7109375" style="44" customWidth="1"/>
    <col min="3648" max="3841" width="9.28515625" style="44"/>
    <col min="3842" max="3842" width="1.28515625" style="44" customWidth="1"/>
    <col min="3843" max="3843" width="44.7109375" style="44" customWidth="1"/>
    <col min="3844" max="3844" width="47.28515625" style="44" customWidth="1"/>
    <col min="3845" max="3846" width="8.28515625" style="44" customWidth="1"/>
    <col min="3847" max="3847" width="5.42578125" style="44" customWidth="1"/>
    <col min="3848" max="3848" width="8.5703125" style="44" customWidth="1"/>
    <col min="3849" max="3849" width="13.7109375" style="44" customWidth="1"/>
    <col min="3850" max="3850" width="15.7109375" style="44" customWidth="1"/>
    <col min="3851" max="3851" width="14.7109375" style="44" customWidth="1"/>
    <col min="3852" max="3852" width="15" style="44" customWidth="1"/>
    <col min="3853" max="3854" width="14.28515625" style="44" customWidth="1"/>
    <col min="3855" max="3855" width="0" style="44" hidden="1" customWidth="1"/>
    <col min="3856" max="3856" width="18.7109375" style="44" customWidth="1"/>
    <col min="3857" max="3869" width="8" style="44" customWidth="1"/>
    <col min="3870" max="3873" width="9.28515625" style="44" customWidth="1"/>
    <col min="3874" max="3901" width="9.28515625" style="44"/>
    <col min="3902" max="3902" width="64" style="44" customWidth="1"/>
    <col min="3903" max="3903" width="97.7109375" style="44" customWidth="1"/>
    <col min="3904" max="4097" width="9.28515625" style="44"/>
    <col min="4098" max="4098" width="1.28515625" style="44" customWidth="1"/>
    <col min="4099" max="4099" width="44.7109375" style="44" customWidth="1"/>
    <col min="4100" max="4100" width="47.28515625" style="44" customWidth="1"/>
    <col min="4101" max="4102" width="8.28515625" style="44" customWidth="1"/>
    <col min="4103" max="4103" width="5.42578125" style="44" customWidth="1"/>
    <col min="4104" max="4104" width="8.5703125" style="44" customWidth="1"/>
    <col min="4105" max="4105" width="13.7109375" style="44" customWidth="1"/>
    <col min="4106" max="4106" width="15.7109375" style="44" customWidth="1"/>
    <col min="4107" max="4107" width="14.7109375" style="44" customWidth="1"/>
    <col min="4108" max="4108" width="15" style="44" customWidth="1"/>
    <col min="4109" max="4110" width="14.28515625" style="44" customWidth="1"/>
    <col min="4111" max="4111" width="0" style="44" hidden="1" customWidth="1"/>
    <col min="4112" max="4112" width="18.7109375" style="44" customWidth="1"/>
    <col min="4113" max="4125" width="8" style="44" customWidth="1"/>
    <col min="4126" max="4129" width="9.28515625" style="44" customWidth="1"/>
    <col min="4130" max="4157" width="9.28515625" style="44"/>
    <col min="4158" max="4158" width="64" style="44" customWidth="1"/>
    <col min="4159" max="4159" width="97.7109375" style="44" customWidth="1"/>
    <col min="4160" max="4353" width="9.28515625" style="44"/>
    <col min="4354" max="4354" width="1.28515625" style="44" customWidth="1"/>
    <col min="4355" max="4355" width="44.7109375" style="44" customWidth="1"/>
    <col min="4356" max="4356" width="47.28515625" style="44" customWidth="1"/>
    <col min="4357" max="4358" width="8.28515625" style="44" customWidth="1"/>
    <col min="4359" max="4359" width="5.42578125" style="44" customWidth="1"/>
    <col min="4360" max="4360" width="8.5703125" style="44" customWidth="1"/>
    <col min="4361" max="4361" width="13.7109375" style="44" customWidth="1"/>
    <col min="4362" max="4362" width="15.7109375" style="44" customWidth="1"/>
    <col min="4363" max="4363" width="14.7109375" style="44" customWidth="1"/>
    <col min="4364" max="4364" width="15" style="44" customWidth="1"/>
    <col min="4365" max="4366" width="14.28515625" style="44" customWidth="1"/>
    <col min="4367" max="4367" width="0" style="44" hidden="1" customWidth="1"/>
    <col min="4368" max="4368" width="18.7109375" style="44" customWidth="1"/>
    <col min="4369" max="4381" width="8" style="44" customWidth="1"/>
    <col min="4382" max="4385" width="9.28515625" style="44" customWidth="1"/>
    <col min="4386" max="4413" width="9.28515625" style="44"/>
    <col min="4414" max="4414" width="64" style="44" customWidth="1"/>
    <col min="4415" max="4415" width="97.7109375" style="44" customWidth="1"/>
    <col min="4416" max="4609" width="9.28515625" style="44"/>
    <col min="4610" max="4610" width="1.28515625" style="44" customWidth="1"/>
    <col min="4611" max="4611" width="44.7109375" style="44" customWidth="1"/>
    <col min="4612" max="4612" width="47.28515625" style="44" customWidth="1"/>
    <col min="4613" max="4614" width="8.28515625" style="44" customWidth="1"/>
    <col min="4615" max="4615" width="5.42578125" style="44" customWidth="1"/>
    <col min="4616" max="4616" width="8.5703125" style="44" customWidth="1"/>
    <col min="4617" max="4617" width="13.7109375" style="44" customWidth="1"/>
    <col min="4618" max="4618" width="15.7109375" style="44" customWidth="1"/>
    <col min="4619" max="4619" width="14.7109375" style="44" customWidth="1"/>
    <col min="4620" max="4620" width="15" style="44" customWidth="1"/>
    <col min="4621" max="4622" width="14.28515625" style="44" customWidth="1"/>
    <col min="4623" max="4623" width="0" style="44" hidden="1" customWidth="1"/>
    <col min="4624" max="4624" width="18.7109375" style="44" customWidth="1"/>
    <col min="4625" max="4637" width="8" style="44" customWidth="1"/>
    <col min="4638" max="4641" width="9.28515625" style="44" customWidth="1"/>
    <col min="4642" max="4669" width="9.28515625" style="44"/>
    <col min="4670" max="4670" width="64" style="44" customWidth="1"/>
    <col min="4671" max="4671" width="97.7109375" style="44" customWidth="1"/>
    <col min="4672" max="4865" width="9.28515625" style="44"/>
    <col min="4866" max="4866" width="1.28515625" style="44" customWidth="1"/>
    <col min="4867" max="4867" width="44.7109375" style="44" customWidth="1"/>
    <col min="4868" max="4868" width="47.28515625" style="44" customWidth="1"/>
    <col min="4869" max="4870" width="8.28515625" style="44" customWidth="1"/>
    <col min="4871" max="4871" width="5.42578125" style="44" customWidth="1"/>
    <col min="4872" max="4872" width="8.5703125" style="44" customWidth="1"/>
    <col min="4873" max="4873" width="13.7109375" style="44" customWidth="1"/>
    <col min="4874" max="4874" width="15.7109375" style="44" customWidth="1"/>
    <col min="4875" max="4875" width="14.7109375" style="44" customWidth="1"/>
    <col min="4876" max="4876" width="15" style="44" customWidth="1"/>
    <col min="4877" max="4878" width="14.28515625" style="44" customWidth="1"/>
    <col min="4879" max="4879" width="0" style="44" hidden="1" customWidth="1"/>
    <col min="4880" max="4880" width="18.7109375" style="44" customWidth="1"/>
    <col min="4881" max="4893" width="8" style="44" customWidth="1"/>
    <col min="4894" max="4897" width="9.28515625" style="44" customWidth="1"/>
    <col min="4898" max="4925" width="9.28515625" style="44"/>
    <col min="4926" max="4926" width="64" style="44" customWidth="1"/>
    <col min="4927" max="4927" width="97.7109375" style="44" customWidth="1"/>
    <col min="4928" max="5121" width="9.28515625" style="44"/>
    <col min="5122" max="5122" width="1.28515625" style="44" customWidth="1"/>
    <col min="5123" max="5123" width="44.7109375" style="44" customWidth="1"/>
    <col min="5124" max="5124" width="47.28515625" style="44" customWidth="1"/>
    <col min="5125" max="5126" width="8.28515625" style="44" customWidth="1"/>
    <col min="5127" max="5127" width="5.42578125" style="44" customWidth="1"/>
    <col min="5128" max="5128" width="8.5703125" style="44" customWidth="1"/>
    <col min="5129" max="5129" width="13.7109375" style="44" customWidth="1"/>
    <col min="5130" max="5130" width="15.7109375" style="44" customWidth="1"/>
    <col min="5131" max="5131" width="14.7109375" style="44" customWidth="1"/>
    <col min="5132" max="5132" width="15" style="44" customWidth="1"/>
    <col min="5133" max="5134" width="14.28515625" style="44" customWidth="1"/>
    <col min="5135" max="5135" width="0" style="44" hidden="1" customWidth="1"/>
    <col min="5136" max="5136" width="18.7109375" style="44" customWidth="1"/>
    <col min="5137" max="5149" width="8" style="44" customWidth="1"/>
    <col min="5150" max="5153" width="9.28515625" style="44" customWidth="1"/>
    <col min="5154" max="5181" width="9.28515625" style="44"/>
    <col min="5182" max="5182" width="64" style="44" customWidth="1"/>
    <col min="5183" max="5183" width="97.7109375" style="44" customWidth="1"/>
    <col min="5184" max="5377" width="9.28515625" style="44"/>
    <col min="5378" max="5378" width="1.28515625" style="44" customWidth="1"/>
    <col min="5379" max="5379" width="44.7109375" style="44" customWidth="1"/>
    <col min="5380" max="5380" width="47.28515625" style="44" customWidth="1"/>
    <col min="5381" max="5382" width="8.28515625" style="44" customWidth="1"/>
    <col min="5383" max="5383" width="5.42578125" style="44" customWidth="1"/>
    <col min="5384" max="5384" width="8.5703125" style="44" customWidth="1"/>
    <col min="5385" max="5385" width="13.7109375" style="44" customWidth="1"/>
    <col min="5386" max="5386" width="15.7109375" style="44" customWidth="1"/>
    <col min="5387" max="5387" width="14.7109375" style="44" customWidth="1"/>
    <col min="5388" max="5388" width="15" style="44" customWidth="1"/>
    <col min="5389" max="5390" width="14.28515625" style="44" customWidth="1"/>
    <col min="5391" max="5391" width="0" style="44" hidden="1" customWidth="1"/>
    <col min="5392" max="5392" width="18.7109375" style="44" customWidth="1"/>
    <col min="5393" max="5405" width="8" style="44" customWidth="1"/>
    <col min="5406" max="5409" width="9.28515625" style="44" customWidth="1"/>
    <col min="5410" max="5437" width="9.28515625" style="44"/>
    <col min="5438" max="5438" width="64" style="44" customWidth="1"/>
    <col min="5439" max="5439" width="97.7109375" style="44" customWidth="1"/>
    <col min="5440" max="5633" width="9.28515625" style="44"/>
    <col min="5634" max="5634" width="1.28515625" style="44" customWidth="1"/>
    <col min="5635" max="5635" width="44.7109375" style="44" customWidth="1"/>
    <col min="5636" max="5636" width="47.28515625" style="44" customWidth="1"/>
    <col min="5637" max="5638" width="8.28515625" style="44" customWidth="1"/>
    <col min="5639" max="5639" width="5.42578125" style="44" customWidth="1"/>
    <col min="5640" max="5640" width="8.5703125" style="44" customWidth="1"/>
    <col min="5641" max="5641" width="13.7109375" style="44" customWidth="1"/>
    <col min="5642" max="5642" width="15.7109375" style="44" customWidth="1"/>
    <col min="5643" max="5643" width="14.7109375" style="44" customWidth="1"/>
    <col min="5644" max="5644" width="15" style="44" customWidth="1"/>
    <col min="5645" max="5646" width="14.28515625" style="44" customWidth="1"/>
    <col min="5647" max="5647" width="0" style="44" hidden="1" customWidth="1"/>
    <col min="5648" max="5648" width="18.7109375" style="44" customWidth="1"/>
    <col min="5649" max="5661" width="8" style="44" customWidth="1"/>
    <col min="5662" max="5665" width="9.28515625" style="44" customWidth="1"/>
    <col min="5666" max="5693" width="9.28515625" style="44"/>
    <col min="5694" max="5694" width="64" style="44" customWidth="1"/>
    <col min="5695" max="5695" width="97.7109375" style="44" customWidth="1"/>
    <col min="5696" max="5889" width="9.28515625" style="44"/>
    <col min="5890" max="5890" width="1.28515625" style="44" customWidth="1"/>
    <col min="5891" max="5891" width="44.7109375" style="44" customWidth="1"/>
    <col min="5892" max="5892" width="47.28515625" style="44" customWidth="1"/>
    <col min="5893" max="5894" width="8.28515625" style="44" customWidth="1"/>
    <col min="5895" max="5895" width="5.42578125" style="44" customWidth="1"/>
    <col min="5896" max="5896" width="8.5703125" style="44" customWidth="1"/>
    <col min="5897" max="5897" width="13.7109375" style="44" customWidth="1"/>
    <col min="5898" max="5898" width="15.7109375" style="44" customWidth="1"/>
    <col min="5899" max="5899" width="14.7109375" style="44" customWidth="1"/>
    <col min="5900" max="5900" width="15" style="44" customWidth="1"/>
    <col min="5901" max="5902" width="14.28515625" style="44" customWidth="1"/>
    <col min="5903" max="5903" width="0" style="44" hidden="1" customWidth="1"/>
    <col min="5904" max="5904" width="18.7109375" style="44" customWidth="1"/>
    <col min="5905" max="5917" width="8" style="44" customWidth="1"/>
    <col min="5918" max="5921" width="9.28515625" style="44" customWidth="1"/>
    <col min="5922" max="5949" width="9.28515625" style="44"/>
    <col min="5950" max="5950" width="64" style="44" customWidth="1"/>
    <col min="5951" max="5951" width="97.7109375" style="44" customWidth="1"/>
    <col min="5952" max="6145" width="9.28515625" style="44"/>
    <col min="6146" max="6146" width="1.28515625" style="44" customWidth="1"/>
    <col min="6147" max="6147" width="44.7109375" style="44" customWidth="1"/>
    <col min="6148" max="6148" width="47.28515625" style="44" customWidth="1"/>
    <col min="6149" max="6150" width="8.28515625" style="44" customWidth="1"/>
    <col min="6151" max="6151" width="5.42578125" style="44" customWidth="1"/>
    <col min="6152" max="6152" width="8.5703125" style="44" customWidth="1"/>
    <col min="6153" max="6153" width="13.7109375" style="44" customWidth="1"/>
    <col min="6154" max="6154" width="15.7109375" style="44" customWidth="1"/>
    <col min="6155" max="6155" width="14.7109375" style="44" customWidth="1"/>
    <col min="6156" max="6156" width="15" style="44" customWidth="1"/>
    <col min="6157" max="6158" width="14.28515625" style="44" customWidth="1"/>
    <col min="6159" max="6159" width="0" style="44" hidden="1" customWidth="1"/>
    <col min="6160" max="6160" width="18.7109375" style="44" customWidth="1"/>
    <col min="6161" max="6173" width="8" style="44" customWidth="1"/>
    <col min="6174" max="6177" width="9.28515625" style="44" customWidth="1"/>
    <col min="6178" max="6205" width="9.28515625" style="44"/>
    <col min="6206" max="6206" width="64" style="44" customWidth="1"/>
    <col min="6207" max="6207" width="97.7109375" style="44" customWidth="1"/>
    <col min="6208" max="6401" width="9.28515625" style="44"/>
    <col min="6402" max="6402" width="1.28515625" style="44" customWidth="1"/>
    <col min="6403" max="6403" width="44.7109375" style="44" customWidth="1"/>
    <col min="6404" max="6404" width="47.28515625" style="44" customWidth="1"/>
    <col min="6405" max="6406" width="8.28515625" style="44" customWidth="1"/>
    <col min="6407" max="6407" width="5.42578125" style="44" customWidth="1"/>
    <col min="6408" max="6408" width="8.5703125" style="44" customWidth="1"/>
    <col min="6409" max="6409" width="13.7109375" style="44" customWidth="1"/>
    <col min="6410" max="6410" width="15.7109375" style="44" customWidth="1"/>
    <col min="6411" max="6411" width="14.7109375" style="44" customWidth="1"/>
    <col min="6412" max="6412" width="15" style="44" customWidth="1"/>
    <col min="6413" max="6414" width="14.28515625" style="44" customWidth="1"/>
    <col min="6415" max="6415" width="0" style="44" hidden="1" customWidth="1"/>
    <col min="6416" max="6416" width="18.7109375" style="44" customWidth="1"/>
    <col min="6417" max="6429" width="8" style="44" customWidth="1"/>
    <col min="6430" max="6433" width="9.28515625" style="44" customWidth="1"/>
    <col min="6434" max="6461" width="9.28515625" style="44"/>
    <col min="6462" max="6462" width="64" style="44" customWidth="1"/>
    <col min="6463" max="6463" width="97.7109375" style="44" customWidth="1"/>
    <col min="6464" max="6657" width="9.28515625" style="44"/>
    <col min="6658" max="6658" width="1.28515625" style="44" customWidth="1"/>
    <col min="6659" max="6659" width="44.7109375" style="44" customWidth="1"/>
    <col min="6660" max="6660" width="47.28515625" style="44" customWidth="1"/>
    <col min="6661" max="6662" width="8.28515625" style="44" customWidth="1"/>
    <col min="6663" max="6663" width="5.42578125" style="44" customWidth="1"/>
    <col min="6664" max="6664" width="8.5703125" style="44" customWidth="1"/>
    <col min="6665" max="6665" width="13.7109375" style="44" customWidth="1"/>
    <col min="6666" max="6666" width="15.7109375" style="44" customWidth="1"/>
    <col min="6667" max="6667" width="14.7109375" style="44" customWidth="1"/>
    <col min="6668" max="6668" width="15" style="44" customWidth="1"/>
    <col min="6669" max="6670" width="14.28515625" style="44" customWidth="1"/>
    <col min="6671" max="6671" width="0" style="44" hidden="1" customWidth="1"/>
    <col min="6672" max="6672" width="18.7109375" style="44" customWidth="1"/>
    <col min="6673" max="6685" width="8" style="44" customWidth="1"/>
    <col min="6686" max="6689" width="9.28515625" style="44" customWidth="1"/>
    <col min="6690" max="6717" width="9.28515625" style="44"/>
    <col min="6718" max="6718" width="64" style="44" customWidth="1"/>
    <col min="6719" max="6719" width="97.7109375" style="44" customWidth="1"/>
    <col min="6720" max="6913" width="9.28515625" style="44"/>
    <col min="6914" max="6914" width="1.28515625" style="44" customWidth="1"/>
    <col min="6915" max="6915" width="44.7109375" style="44" customWidth="1"/>
    <col min="6916" max="6916" width="47.28515625" style="44" customWidth="1"/>
    <col min="6917" max="6918" width="8.28515625" style="44" customWidth="1"/>
    <col min="6919" max="6919" width="5.42578125" style="44" customWidth="1"/>
    <col min="6920" max="6920" width="8.5703125" style="44" customWidth="1"/>
    <col min="6921" max="6921" width="13.7109375" style="44" customWidth="1"/>
    <col min="6922" max="6922" width="15.7109375" style="44" customWidth="1"/>
    <col min="6923" max="6923" width="14.7109375" style="44" customWidth="1"/>
    <col min="6924" max="6924" width="15" style="44" customWidth="1"/>
    <col min="6925" max="6926" width="14.28515625" style="44" customWidth="1"/>
    <col min="6927" max="6927" width="0" style="44" hidden="1" customWidth="1"/>
    <col min="6928" max="6928" width="18.7109375" style="44" customWidth="1"/>
    <col min="6929" max="6941" width="8" style="44" customWidth="1"/>
    <col min="6942" max="6945" width="9.28515625" style="44" customWidth="1"/>
    <col min="6946" max="6973" width="9.28515625" style="44"/>
    <col min="6974" max="6974" width="64" style="44" customWidth="1"/>
    <col min="6975" max="6975" width="97.7109375" style="44" customWidth="1"/>
    <col min="6976" max="7169" width="9.28515625" style="44"/>
    <col min="7170" max="7170" width="1.28515625" style="44" customWidth="1"/>
    <col min="7171" max="7171" width="44.7109375" style="44" customWidth="1"/>
    <col min="7172" max="7172" width="47.28515625" style="44" customWidth="1"/>
    <col min="7173" max="7174" width="8.28515625" style="44" customWidth="1"/>
    <col min="7175" max="7175" width="5.42578125" style="44" customWidth="1"/>
    <col min="7176" max="7176" width="8.5703125" style="44" customWidth="1"/>
    <col min="7177" max="7177" width="13.7109375" style="44" customWidth="1"/>
    <col min="7178" max="7178" width="15.7109375" style="44" customWidth="1"/>
    <col min="7179" max="7179" width="14.7109375" style="44" customWidth="1"/>
    <col min="7180" max="7180" width="15" style="44" customWidth="1"/>
    <col min="7181" max="7182" width="14.28515625" style="44" customWidth="1"/>
    <col min="7183" max="7183" width="0" style="44" hidden="1" customWidth="1"/>
    <col min="7184" max="7184" width="18.7109375" style="44" customWidth="1"/>
    <col min="7185" max="7197" width="8" style="44" customWidth="1"/>
    <col min="7198" max="7201" width="9.28515625" style="44" customWidth="1"/>
    <col min="7202" max="7229" width="9.28515625" style="44"/>
    <col min="7230" max="7230" width="64" style="44" customWidth="1"/>
    <col min="7231" max="7231" width="97.7109375" style="44" customWidth="1"/>
    <col min="7232" max="7425" width="9.28515625" style="44"/>
    <col min="7426" max="7426" width="1.28515625" style="44" customWidth="1"/>
    <col min="7427" max="7427" width="44.7109375" style="44" customWidth="1"/>
    <col min="7428" max="7428" width="47.28515625" style="44" customWidth="1"/>
    <col min="7429" max="7430" width="8.28515625" style="44" customWidth="1"/>
    <col min="7431" max="7431" width="5.42578125" style="44" customWidth="1"/>
    <col min="7432" max="7432" width="8.5703125" style="44" customWidth="1"/>
    <col min="7433" max="7433" width="13.7109375" style="44" customWidth="1"/>
    <col min="7434" max="7434" width="15.7109375" style="44" customWidth="1"/>
    <col min="7435" max="7435" width="14.7109375" style="44" customWidth="1"/>
    <col min="7436" max="7436" width="15" style="44" customWidth="1"/>
    <col min="7437" max="7438" width="14.28515625" style="44" customWidth="1"/>
    <col min="7439" max="7439" width="0" style="44" hidden="1" customWidth="1"/>
    <col min="7440" max="7440" width="18.7109375" style="44" customWidth="1"/>
    <col min="7441" max="7453" width="8" style="44" customWidth="1"/>
    <col min="7454" max="7457" width="9.28515625" style="44" customWidth="1"/>
    <col min="7458" max="7485" width="9.28515625" style="44"/>
    <col min="7486" max="7486" width="64" style="44" customWidth="1"/>
    <col min="7487" max="7487" width="97.7109375" style="44" customWidth="1"/>
    <col min="7488" max="7681" width="9.28515625" style="44"/>
    <col min="7682" max="7682" width="1.28515625" style="44" customWidth="1"/>
    <col min="7683" max="7683" width="44.7109375" style="44" customWidth="1"/>
    <col min="7684" max="7684" width="47.28515625" style="44" customWidth="1"/>
    <col min="7685" max="7686" width="8.28515625" style="44" customWidth="1"/>
    <col min="7687" max="7687" width="5.42578125" style="44" customWidth="1"/>
    <col min="7688" max="7688" width="8.5703125" style="44" customWidth="1"/>
    <col min="7689" max="7689" width="13.7109375" style="44" customWidth="1"/>
    <col min="7690" max="7690" width="15.7109375" style="44" customWidth="1"/>
    <col min="7691" max="7691" width="14.7109375" style="44" customWidth="1"/>
    <col min="7692" max="7692" width="15" style="44" customWidth="1"/>
    <col min="7693" max="7694" width="14.28515625" style="44" customWidth="1"/>
    <col min="7695" max="7695" width="0" style="44" hidden="1" customWidth="1"/>
    <col min="7696" max="7696" width="18.7109375" style="44" customWidth="1"/>
    <col min="7697" max="7709" width="8" style="44" customWidth="1"/>
    <col min="7710" max="7713" width="9.28515625" style="44" customWidth="1"/>
    <col min="7714" max="7741" width="9.28515625" style="44"/>
    <col min="7742" max="7742" width="64" style="44" customWidth="1"/>
    <col min="7743" max="7743" width="97.7109375" style="44" customWidth="1"/>
    <col min="7744" max="7937" width="9.28515625" style="44"/>
    <col min="7938" max="7938" width="1.28515625" style="44" customWidth="1"/>
    <col min="7939" max="7939" width="44.7109375" style="44" customWidth="1"/>
    <col min="7940" max="7940" width="47.28515625" style="44" customWidth="1"/>
    <col min="7941" max="7942" width="8.28515625" style="44" customWidth="1"/>
    <col min="7943" max="7943" width="5.42578125" style="44" customWidth="1"/>
    <col min="7944" max="7944" width="8.5703125" style="44" customWidth="1"/>
    <col min="7945" max="7945" width="13.7109375" style="44" customWidth="1"/>
    <col min="7946" max="7946" width="15.7109375" style="44" customWidth="1"/>
    <col min="7947" max="7947" width="14.7109375" style="44" customWidth="1"/>
    <col min="7948" max="7948" width="15" style="44" customWidth="1"/>
    <col min="7949" max="7950" width="14.28515625" style="44" customWidth="1"/>
    <col min="7951" max="7951" width="0" style="44" hidden="1" customWidth="1"/>
    <col min="7952" max="7952" width="18.7109375" style="44" customWidth="1"/>
    <col min="7953" max="7965" width="8" style="44" customWidth="1"/>
    <col min="7966" max="7969" width="9.28515625" style="44" customWidth="1"/>
    <col min="7970" max="7997" width="9.28515625" style="44"/>
    <col min="7998" max="7998" width="64" style="44" customWidth="1"/>
    <col min="7999" max="7999" width="97.7109375" style="44" customWidth="1"/>
    <col min="8000" max="8193" width="9.28515625" style="44"/>
    <col min="8194" max="8194" width="1.28515625" style="44" customWidth="1"/>
    <col min="8195" max="8195" width="44.7109375" style="44" customWidth="1"/>
    <col min="8196" max="8196" width="47.28515625" style="44" customWidth="1"/>
    <col min="8197" max="8198" width="8.28515625" style="44" customWidth="1"/>
    <col min="8199" max="8199" width="5.42578125" style="44" customWidth="1"/>
    <col min="8200" max="8200" width="8.5703125" style="44" customWidth="1"/>
    <col min="8201" max="8201" width="13.7109375" style="44" customWidth="1"/>
    <col min="8202" max="8202" width="15.7109375" style="44" customWidth="1"/>
    <col min="8203" max="8203" width="14.7109375" style="44" customWidth="1"/>
    <col min="8204" max="8204" width="15" style="44" customWidth="1"/>
    <col min="8205" max="8206" width="14.28515625" style="44" customWidth="1"/>
    <col min="8207" max="8207" width="0" style="44" hidden="1" customWidth="1"/>
    <col min="8208" max="8208" width="18.7109375" style="44" customWidth="1"/>
    <col min="8209" max="8221" width="8" style="44" customWidth="1"/>
    <col min="8222" max="8225" width="9.28515625" style="44" customWidth="1"/>
    <col min="8226" max="8253" width="9.28515625" style="44"/>
    <col min="8254" max="8254" width="64" style="44" customWidth="1"/>
    <col min="8255" max="8255" width="97.7109375" style="44" customWidth="1"/>
    <col min="8256" max="8449" width="9.28515625" style="44"/>
    <col min="8450" max="8450" width="1.28515625" style="44" customWidth="1"/>
    <col min="8451" max="8451" width="44.7109375" style="44" customWidth="1"/>
    <col min="8452" max="8452" width="47.28515625" style="44" customWidth="1"/>
    <col min="8453" max="8454" width="8.28515625" style="44" customWidth="1"/>
    <col min="8455" max="8455" width="5.42578125" style="44" customWidth="1"/>
    <col min="8456" max="8456" width="8.5703125" style="44" customWidth="1"/>
    <col min="8457" max="8457" width="13.7109375" style="44" customWidth="1"/>
    <col min="8458" max="8458" width="15.7109375" style="44" customWidth="1"/>
    <col min="8459" max="8459" width="14.7109375" style="44" customWidth="1"/>
    <col min="8460" max="8460" width="15" style="44" customWidth="1"/>
    <col min="8461" max="8462" width="14.28515625" style="44" customWidth="1"/>
    <col min="8463" max="8463" width="0" style="44" hidden="1" customWidth="1"/>
    <col min="8464" max="8464" width="18.7109375" style="44" customWidth="1"/>
    <col min="8465" max="8477" width="8" style="44" customWidth="1"/>
    <col min="8478" max="8481" width="9.28515625" style="44" customWidth="1"/>
    <col min="8482" max="8509" width="9.28515625" style="44"/>
    <col min="8510" max="8510" width="64" style="44" customWidth="1"/>
    <col min="8511" max="8511" width="97.7109375" style="44" customWidth="1"/>
    <col min="8512" max="8705" width="9.28515625" style="44"/>
    <col min="8706" max="8706" width="1.28515625" style="44" customWidth="1"/>
    <col min="8707" max="8707" width="44.7109375" style="44" customWidth="1"/>
    <col min="8708" max="8708" width="47.28515625" style="44" customWidth="1"/>
    <col min="8709" max="8710" width="8.28515625" style="44" customWidth="1"/>
    <col min="8711" max="8711" width="5.42578125" style="44" customWidth="1"/>
    <col min="8712" max="8712" width="8.5703125" style="44" customWidth="1"/>
    <col min="8713" max="8713" width="13.7109375" style="44" customWidth="1"/>
    <col min="8714" max="8714" width="15.7109375" style="44" customWidth="1"/>
    <col min="8715" max="8715" width="14.7109375" style="44" customWidth="1"/>
    <col min="8716" max="8716" width="15" style="44" customWidth="1"/>
    <col min="8717" max="8718" width="14.28515625" style="44" customWidth="1"/>
    <col min="8719" max="8719" width="0" style="44" hidden="1" customWidth="1"/>
    <col min="8720" max="8720" width="18.7109375" style="44" customWidth="1"/>
    <col min="8721" max="8733" width="8" style="44" customWidth="1"/>
    <col min="8734" max="8737" width="9.28515625" style="44" customWidth="1"/>
    <col min="8738" max="8765" width="9.28515625" style="44"/>
    <col min="8766" max="8766" width="64" style="44" customWidth="1"/>
    <col min="8767" max="8767" width="97.7109375" style="44" customWidth="1"/>
    <col min="8768" max="8961" width="9.28515625" style="44"/>
    <col min="8962" max="8962" width="1.28515625" style="44" customWidth="1"/>
    <col min="8963" max="8963" width="44.7109375" style="44" customWidth="1"/>
    <col min="8964" max="8964" width="47.28515625" style="44" customWidth="1"/>
    <col min="8965" max="8966" width="8.28515625" style="44" customWidth="1"/>
    <col min="8967" max="8967" width="5.42578125" style="44" customWidth="1"/>
    <col min="8968" max="8968" width="8.5703125" style="44" customWidth="1"/>
    <col min="8969" max="8969" width="13.7109375" style="44" customWidth="1"/>
    <col min="8970" max="8970" width="15.7109375" style="44" customWidth="1"/>
    <col min="8971" max="8971" width="14.7109375" style="44" customWidth="1"/>
    <col min="8972" max="8972" width="15" style="44" customWidth="1"/>
    <col min="8973" max="8974" width="14.28515625" style="44" customWidth="1"/>
    <col min="8975" max="8975" width="0" style="44" hidden="1" customWidth="1"/>
    <col min="8976" max="8976" width="18.7109375" style="44" customWidth="1"/>
    <col min="8977" max="8989" width="8" style="44" customWidth="1"/>
    <col min="8990" max="8993" width="9.28515625" style="44" customWidth="1"/>
    <col min="8994" max="9021" width="9.28515625" style="44"/>
    <col min="9022" max="9022" width="64" style="44" customWidth="1"/>
    <col min="9023" max="9023" width="97.7109375" style="44" customWidth="1"/>
    <col min="9024" max="9217" width="9.28515625" style="44"/>
    <col min="9218" max="9218" width="1.28515625" style="44" customWidth="1"/>
    <col min="9219" max="9219" width="44.7109375" style="44" customWidth="1"/>
    <col min="9220" max="9220" width="47.28515625" style="44" customWidth="1"/>
    <col min="9221" max="9222" width="8.28515625" style="44" customWidth="1"/>
    <col min="9223" max="9223" width="5.42578125" style="44" customWidth="1"/>
    <col min="9224" max="9224" width="8.5703125" style="44" customWidth="1"/>
    <col min="9225" max="9225" width="13.7109375" style="44" customWidth="1"/>
    <col min="9226" max="9226" width="15.7109375" style="44" customWidth="1"/>
    <col min="9227" max="9227" width="14.7109375" style="44" customWidth="1"/>
    <col min="9228" max="9228" width="15" style="44" customWidth="1"/>
    <col min="9229" max="9230" width="14.28515625" style="44" customWidth="1"/>
    <col min="9231" max="9231" width="0" style="44" hidden="1" customWidth="1"/>
    <col min="9232" max="9232" width="18.7109375" style="44" customWidth="1"/>
    <col min="9233" max="9245" width="8" style="44" customWidth="1"/>
    <col min="9246" max="9249" width="9.28515625" style="44" customWidth="1"/>
    <col min="9250" max="9277" width="9.28515625" style="44"/>
    <col min="9278" max="9278" width="64" style="44" customWidth="1"/>
    <col min="9279" max="9279" width="97.7109375" style="44" customWidth="1"/>
    <col min="9280" max="9473" width="9.28515625" style="44"/>
    <col min="9474" max="9474" width="1.28515625" style="44" customWidth="1"/>
    <col min="9475" max="9475" width="44.7109375" style="44" customWidth="1"/>
    <col min="9476" max="9476" width="47.28515625" style="44" customWidth="1"/>
    <col min="9477" max="9478" width="8.28515625" style="44" customWidth="1"/>
    <col min="9479" max="9479" width="5.42578125" style="44" customWidth="1"/>
    <col min="9480" max="9480" width="8.5703125" style="44" customWidth="1"/>
    <col min="9481" max="9481" width="13.7109375" style="44" customWidth="1"/>
    <col min="9482" max="9482" width="15.7109375" style="44" customWidth="1"/>
    <col min="9483" max="9483" width="14.7109375" style="44" customWidth="1"/>
    <col min="9484" max="9484" width="15" style="44" customWidth="1"/>
    <col min="9485" max="9486" width="14.28515625" style="44" customWidth="1"/>
    <col min="9487" max="9487" width="0" style="44" hidden="1" customWidth="1"/>
    <col min="9488" max="9488" width="18.7109375" style="44" customWidth="1"/>
    <col min="9489" max="9501" width="8" style="44" customWidth="1"/>
    <col min="9502" max="9505" width="9.28515625" style="44" customWidth="1"/>
    <col min="9506" max="9533" width="9.28515625" style="44"/>
    <col min="9534" max="9534" width="64" style="44" customWidth="1"/>
    <col min="9535" max="9535" width="97.7109375" style="44" customWidth="1"/>
    <col min="9536" max="9729" width="9.28515625" style="44"/>
    <col min="9730" max="9730" width="1.28515625" style="44" customWidth="1"/>
    <col min="9731" max="9731" width="44.7109375" style="44" customWidth="1"/>
    <col min="9732" max="9732" width="47.28515625" style="44" customWidth="1"/>
    <col min="9733" max="9734" width="8.28515625" style="44" customWidth="1"/>
    <col min="9735" max="9735" width="5.42578125" style="44" customWidth="1"/>
    <col min="9736" max="9736" width="8.5703125" style="44" customWidth="1"/>
    <col min="9737" max="9737" width="13.7109375" style="44" customWidth="1"/>
    <col min="9738" max="9738" width="15.7109375" style="44" customWidth="1"/>
    <col min="9739" max="9739" width="14.7109375" style="44" customWidth="1"/>
    <col min="9740" max="9740" width="15" style="44" customWidth="1"/>
    <col min="9741" max="9742" width="14.28515625" style="44" customWidth="1"/>
    <col min="9743" max="9743" width="0" style="44" hidden="1" customWidth="1"/>
    <col min="9744" max="9744" width="18.7109375" style="44" customWidth="1"/>
    <col min="9745" max="9757" width="8" style="44" customWidth="1"/>
    <col min="9758" max="9761" width="9.28515625" style="44" customWidth="1"/>
    <col min="9762" max="9789" width="9.28515625" style="44"/>
    <col min="9790" max="9790" width="64" style="44" customWidth="1"/>
    <col min="9791" max="9791" width="97.7109375" style="44" customWidth="1"/>
    <col min="9792" max="9985" width="9.28515625" style="44"/>
    <col min="9986" max="9986" width="1.28515625" style="44" customWidth="1"/>
    <col min="9987" max="9987" width="44.7109375" style="44" customWidth="1"/>
    <col min="9988" max="9988" width="47.28515625" style="44" customWidth="1"/>
    <col min="9989" max="9990" width="8.28515625" style="44" customWidth="1"/>
    <col min="9991" max="9991" width="5.42578125" style="44" customWidth="1"/>
    <col min="9992" max="9992" width="8.5703125" style="44" customWidth="1"/>
    <col min="9993" max="9993" width="13.7109375" style="44" customWidth="1"/>
    <col min="9994" max="9994" width="15.7109375" style="44" customWidth="1"/>
    <col min="9995" max="9995" width="14.7109375" style="44" customWidth="1"/>
    <col min="9996" max="9996" width="15" style="44" customWidth="1"/>
    <col min="9997" max="9998" width="14.28515625" style="44" customWidth="1"/>
    <col min="9999" max="9999" width="0" style="44" hidden="1" customWidth="1"/>
    <col min="10000" max="10000" width="18.7109375" style="44" customWidth="1"/>
    <col min="10001" max="10013" width="8" style="44" customWidth="1"/>
    <col min="10014" max="10017" width="9.28515625" style="44" customWidth="1"/>
    <col min="10018" max="10045" width="9.28515625" style="44"/>
    <col min="10046" max="10046" width="64" style="44" customWidth="1"/>
    <col min="10047" max="10047" width="97.7109375" style="44" customWidth="1"/>
    <col min="10048" max="10241" width="9.28515625" style="44"/>
    <col min="10242" max="10242" width="1.28515625" style="44" customWidth="1"/>
    <col min="10243" max="10243" width="44.7109375" style="44" customWidth="1"/>
    <col min="10244" max="10244" width="47.28515625" style="44" customWidth="1"/>
    <col min="10245" max="10246" width="8.28515625" style="44" customWidth="1"/>
    <col min="10247" max="10247" width="5.42578125" style="44" customWidth="1"/>
    <col min="10248" max="10248" width="8.5703125" style="44" customWidth="1"/>
    <col min="10249" max="10249" width="13.7109375" style="44" customWidth="1"/>
    <col min="10250" max="10250" width="15.7109375" style="44" customWidth="1"/>
    <col min="10251" max="10251" width="14.7109375" style="44" customWidth="1"/>
    <col min="10252" max="10252" width="15" style="44" customWidth="1"/>
    <col min="10253" max="10254" width="14.28515625" style="44" customWidth="1"/>
    <col min="10255" max="10255" width="0" style="44" hidden="1" customWidth="1"/>
    <col min="10256" max="10256" width="18.7109375" style="44" customWidth="1"/>
    <col min="10257" max="10269" width="8" style="44" customWidth="1"/>
    <col min="10270" max="10273" width="9.28515625" style="44" customWidth="1"/>
    <col min="10274" max="10301" width="9.28515625" style="44"/>
    <col min="10302" max="10302" width="64" style="44" customWidth="1"/>
    <col min="10303" max="10303" width="97.7109375" style="44" customWidth="1"/>
    <col min="10304" max="10497" width="9.28515625" style="44"/>
    <col min="10498" max="10498" width="1.28515625" style="44" customWidth="1"/>
    <col min="10499" max="10499" width="44.7109375" style="44" customWidth="1"/>
    <col min="10500" max="10500" width="47.28515625" style="44" customWidth="1"/>
    <col min="10501" max="10502" width="8.28515625" style="44" customWidth="1"/>
    <col min="10503" max="10503" width="5.42578125" style="44" customWidth="1"/>
    <col min="10504" max="10504" width="8.5703125" style="44" customWidth="1"/>
    <col min="10505" max="10505" width="13.7109375" style="44" customWidth="1"/>
    <col min="10506" max="10506" width="15.7109375" style="44" customWidth="1"/>
    <col min="10507" max="10507" width="14.7109375" style="44" customWidth="1"/>
    <col min="10508" max="10508" width="15" style="44" customWidth="1"/>
    <col min="10509" max="10510" width="14.28515625" style="44" customWidth="1"/>
    <col min="10511" max="10511" width="0" style="44" hidden="1" customWidth="1"/>
    <col min="10512" max="10512" width="18.7109375" style="44" customWidth="1"/>
    <col min="10513" max="10525" width="8" style="44" customWidth="1"/>
    <col min="10526" max="10529" width="9.28515625" style="44" customWidth="1"/>
    <col min="10530" max="10557" width="9.28515625" style="44"/>
    <col min="10558" max="10558" width="64" style="44" customWidth="1"/>
    <col min="10559" max="10559" width="97.7109375" style="44" customWidth="1"/>
    <col min="10560" max="10753" width="9.28515625" style="44"/>
    <col min="10754" max="10754" width="1.28515625" style="44" customWidth="1"/>
    <col min="10755" max="10755" width="44.7109375" style="44" customWidth="1"/>
    <col min="10756" max="10756" width="47.28515625" style="44" customWidth="1"/>
    <col min="10757" max="10758" width="8.28515625" style="44" customWidth="1"/>
    <col min="10759" max="10759" width="5.42578125" style="44" customWidth="1"/>
    <col min="10760" max="10760" width="8.5703125" style="44" customWidth="1"/>
    <col min="10761" max="10761" width="13.7109375" style="44" customWidth="1"/>
    <col min="10762" max="10762" width="15.7109375" style="44" customWidth="1"/>
    <col min="10763" max="10763" width="14.7109375" style="44" customWidth="1"/>
    <col min="10764" max="10764" width="15" style="44" customWidth="1"/>
    <col min="10765" max="10766" width="14.28515625" style="44" customWidth="1"/>
    <col min="10767" max="10767" width="0" style="44" hidden="1" customWidth="1"/>
    <col min="10768" max="10768" width="18.7109375" style="44" customWidth="1"/>
    <col min="10769" max="10781" width="8" style="44" customWidth="1"/>
    <col min="10782" max="10785" width="9.28515625" style="44" customWidth="1"/>
    <col min="10786" max="10813" width="9.28515625" style="44"/>
    <col min="10814" max="10814" width="64" style="44" customWidth="1"/>
    <col min="10815" max="10815" width="97.7109375" style="44" customWidth="1"/>
    <col min="10816" max="11009" width="9.28515625" style="44"/>
    <col min="11010" max="11010" width="1.28515625" style="44" customWidth="1"/>
    <col min="11011" max="11011" width="44.7109375" style="44" customWidth="1"/>
    <col min="11012" max="11012" width="47.28515625" style="44" customWidth="1"/>
    <col min="11013" max="11014" width="8.28515625" style="44" customWidth="1"/>
    <col min="11015" max="11015" width="5.42578125" style="44" customWidth="1"/>
    <col min="11016" max="11016" width="8.5703125" style="44" customWidth="1"/>
    <col min="11017" max="11017" width="13.7109375" style="44" customWidth="1"/>
    <col min="11018" max="11018" width="15.7109375" style="44" customWidth="1"/>
    <col min="11019" max="11019" width="14.7109375" style="44" customWidth="1"/>
    <col min="11020" max="11020" width="15" style="44" customWidth="1"/>
    <col min="11021" max="11022" width="14.28515625" style="44" customWidth="1"/>
    <col min="11023" max="11023" width="0" style="44" hidden="1" customWidth="1"/>
    <col min="11024" max="11024" width="18.7109375" style="44" customWidth="1"/>
    <col min="11025" max="11037" width="8" style="44" customWidth="1"/>
    <col min="11038" max="11041" width="9.28515625" style="44" customWidth="1"/>
    <col min="11042" max="11069" width="9.28515625" style="44"/>
    <col min="11070" max="11070" width="64" style="44" customWidth="1"/>
    <col min="11071" max="11071" width="97.7109375" style="44" customWidth="1"/>
    <col min="11072" max="11265" width="9.28515625" style="44"/>
    <col min="11266" max="11266" width="1.28515625" style="44" customWidth="1"/>
    <col min="11267" max="11267" width="44.7109375" style="44" customWidth="1"/>
    <col min="11268" max="11268" width="47.28515625" style="44" customWidth="1"/>
    <col min="11269" max="11270" width="8.28515625" style="44" customWidth="1"/>
    <col min="11271" max="11271" width="5.42578125" style="44" customWidth="1"/>
    <col min="11272" max="11272" width="8.5703125" style="44" customWidth="1"/>
    <col min="11273" max="11273" width="13.7109375" style="44" customWidth="1"/>
    <col min="11274" max="11274" width="15.7109375" style="44" customWidth="1"/>
    <col min="11275" max="11275" width="14.7109375" style="44" customWidth="1"/>
    <col min="11276" max="11276" width="15" style="44" customWidth="1"/>
    <col min="11277" max="11278" width="14.28515625" style="44" customWidth="1"/>
    <col min="11279" max="11279" width="0" style="44" hidden="1" customWidth="1"/>
    <col min="11280" max="11280" width="18.7109375" style="44" customWidth="1"/>
    <col min="11281" max="11293" width="8" style="44" customWidth="1"/>
    <col min="11294" max="11297" width="9.28515625" style="44" customWidth="1"/>
    <col min="11298" max="11325" width="9.28515625" style="44"/>
    <col min="11326" max="11326" width="64" style="44" customWidth="1"/>
    <col min="11327" max="11327" width="97.7109375" style="44" customWidth="1"/>
    <col min="11328" max="11521" width="9.28515625" style="44"/>
    <col min="11522" max="11522" width="1.28515625" style="44" customWidth="1"/>
    <col min="11523" max="11523" width="44.7109375" style="44" customWidth="1"/>
    <col min="11524" max="11524" width="47.28515625" style="44" customWidth="1"/>
    <col min="11525" max="11526" width="8.28515625" style="44" customWidth="1"/>
    <col min="11527" max="11527" width="5.42578125" style="44" customWidth="1"/>
    <col min="11528" max="11528" width="8.5703125" style="44" customWidth="1"/>
    <col min="11529" max="11529" width="13.7109375" style="44" customWidth="1"/>
    <col min="11530" max="11530" width="15.7109375" style="44" customWidth="1"/>
    <col min="11531" max="11531" width="14.7109375" style="44" customWidth="1"/>
    <col min="11532" max="11532" width="15" style="44" customWidth="1"/>
    <col min="11533" max="11534" width="14.28515625" style="44" customWidth="1"/>
    <col min="11535" max="11535" width="0" style="44" hidden="1" customWidth="1"/>
    <col min="11536" max="11536" width="18.7109375" style="44" customWidth="1"/>
    <col min="11537" max="11549" width="8" style="44" customWidth="1"/>
    <col min="11550" max="11553" width="9.28515625" style="44" customWidth="1"/>
    <col min="11554" max="11581" width="9.28515625" style="44"/>
    <col min="11582" max="11582" width="64" style="44" customWidth="1"/>
    <col min="11583" max="11583" width="97.7109375" style="44" customWidth="1"/>
    <col min="11584" max="11777" width="9.28515625" style="44"/>
    <col min="11778" max="11778" width="1.28515625" style="44" customWidth="1"/>
    <col min="11779" max="11779" width="44.7109375" style="44" customWidth="1"/>
    <col min="11780" max="11780" width="47.28515625" style="44" customWidth="1"/>
    <col min="11781" max="11782" width="8.28515625" style="44" customWidth="1"/>
    <col min="11783" max="11783" width="5.42578125" style="44" customWidth="1"/>
    <col min="11784" max="11784" width="8.5703125" style="44" customWidth="1"/>
    <col min="11785" max="11785" width="13.7109375" style="44" customWidth="1"/>
    <col min="11786" max="11786" width="15.7109375" style="44" customWidth="1"/>
    <col min="11787" max="11787" width="14.7109375" style="44" customWidth="1"/>
    <col min="11788" max="11788" width="15" style="44" customWidth="1"/>
    <col min="11789" max="11790" width="14.28515625" style="44" customWidth="1"/>
    <col min="11791" max="11791" width="0" style="44" hidden="1" customWidth="1"/>
    <col min="11792" max="11792" width="18.7109375" style="44" customWidth="1"/>
    <col min="11793" max="11805" width="8" style="44" customWidth="1"/>
    <col min="11806" max="11809" width="9.28515625" style="44" customWidth="1"/>
    <col min="11810" max="11837" width="9.28515625" style="44"/>
    <col min="11838" max="11838" width="64" style="44" customWidth="1"/>
    <col min="11839" max="11839" width="97.7109375" style="44" customWidth="1"/>
    <col min="11840" max="12033" width="9.28515625" style="44"/>
    <col min="12034" max="12034" width="1.28515625" style="44" customWidth="1"/>
    <col min="12035" max="12035" width="44.7109375" style="44" customWidth="1"/>
    <col min="12036" max="12036" width="47.28515625" style="44" customWidth="1"/>
    <col min="12037" max="12038" width="8.28515625" style="44" customWidth="1"/>
    <col min="12039" max="12039" width="5.42578125" style="44" customWidth="1"/>
    <col min="12040" max="12040" width="8.5703125" style="44" customWidth="1"/>
    <col min="12041" max="12041" width="13.7109375" style="44" customWidth="1"/>
    <col min="12042" max="12042" width="15.7109375" style="44" customWidth="1"/>
    <col min="12043" max="12043" width="14.7109375" style="44" customWidth="1"/>
    <col min="12044" max="12044" width="15" style="44" customWidth="1"/>
    <col min="12045" max="12046" width="14.28515625" style="44" customWidth="1"/>
    <col min="12047" max="12047" width="0" style="44" hidden="1" customWidth="1"/>
    <col min="12048" max="12048" width="18.7109375" style="44" customWidth="1"/>
    <col min="12049" max="12061" width="8" style="44" customWidth="1"/>
    <col min="12062" max="12065" width="9.28515625" style="44" customWidth="1"/>
    <col min="12066" max="12093" width="9.28515625" style="44"/>
    <col min="12094" max="12094" width="64" style="44" customWidth="1"/>
    <col min="12095" max="12095" width="97.7109375" style="44" customWidth="1"/>
    <col min="12096" max="12289" width="9.28515625" style="44"/>
    <col min="12290" max="12290" width="1.28515625" style="44" customWidth="1"/>
    <col min="12291" max="12291" width="44.7109375" style="44" customWidth="1"/>
    <col min="12292" max="12292" width="47.28515625" style="44" customWidth="1"/>
    <col min="12293" max="12294" width="8.28515625" style="44" customWidth="1"/>
    <col min="12295" max="12295" width="5.42578125" style="44" customWidth="1"/>
    <col min="12296" max="12296" width="8.5703125" style="44" customWidth="1"/>
    <col min="12297" max="12297" width="13.7109375" style="44" customWidth="1"/>
    <col min="12298" max="12298" width="15.7109375" style="44" customWidth="1"/>
    <col min="12299" max="12299" width="14.7109375" style="44" customWidth="1"/>
    <col min="12300" max="12300" width="15" style="44" customWidth="1"/>
    <col min="12301" max="12302" width="14.28515625" style="44" customWidth="1"/>
    <col min="12303" max="12303" width="0" style="44" hidden="1" customWidth="1"/>
    <col min="12304" max="12304" width="18.7109375" style="44" customWidth="1"/>
    <col min="12305" max="12317" width="8" style="44" customWidth="1"/>
    <col min="12318" max="12321" width="9.28515625" style="44" customWidth="1"/>
    <col min="12322" max="12349" width="9.28515625" style="44"/>
    <col min="12350" max="12350" width="64" style="44" customWidth="1"/>
    <col min="12351" max="12351" width="97.7109375" style="44" customWidth="1"/>
    <col min="12352" max="12545" width="9.28515625" style="44"/>
    <col min="12546" max="12546" width="1.28515625" style="44" customWidth="1"/>
    <col min="12547" max="12547" width="44.7109375" style="44" customWidth="1"/>
    <col min="12548" max="12548" width="47.28515625" style="44" customWidth="1"/>
    <col min="12549" max="12550" width="8.28515625" style="44" customWidth="1"/>
    <col min="12551" max="12551" width="5.42578125" style="44" customWidth="1"/>
    <col min="12552" max="12552" width="8.5703125" style="44" customWidth="1"/>
    <col min="12553" max="12553" width="13.7109375" style="44" customWidth="1"/>
    <col min="12554" max="12554" width="15.7109375" style="44" customWidth="1"/>
    <col min="12555" max="12555" width="14.7109375" style="44" customWidth="1"/>
    <col min="12556" max="12556" width="15" style="44" customWidth="1"/>
    <col min="12557" max="12558" width="14.28515625" style="44" customWidth="1"/>
    <col min="12559" max="12559" width="0" style="44" hidden="1" customWidth="1"/>
    <col min="12560" max="12560" width="18.7109375" style="44" customWidth="1"/>
    <col min="12561" max="12573" width="8" style="44" customWidth="1"/>
    <col min="12574" max="12577" width="9.28515625" style="44" customWidth="1"/>
    <col min="12578" max="12605" width="9.28515625" style="44"/>
    <col min="12606" max="12606" width="64" style="44" customWidth="1"/>
    <col min="12607" max="12607" width="97.7109375" style="44" customWidth="1"/>
    <col min="12608" max="12801" width="9.28515625" style="44"/>
    <col min="12802" max="12802" width="1.28515625" style="44" customWidth="1"/>
    <col min="12803" max="12803" width="44.7109375" style="44" customWidth="1"/>
    <col min="12804" max="12804" width="47.28515625" style="44" customWidth="1"/>
    <col min="12805" max="12806" width="8.28515625" style="44" customWidth="1"/>
    <col min="12807" max="12807" width="5.42578125" style="44" customWidth="1"/>
    <col min="12808" max="12808" width="8.5703125" style="44" customWidth="1"/>
    <col min="12809" max="12809" width="13.7109375" style="44" customWidth="1"/>
    <col min="12810" max="12810" width="15.7109375" style="44" customWidth="1"/>
    <col min="12811" max="12811" width="14.7109375" style="44" customWidth="1"/>
    <col min="12812" max="12812" width="15" style="44" customWidth="1"/>
    <col min="12813" max="12814" width="14.28515625" style="44" customWidth="1"/>
    <col min="12815" max="12815" width="0" style="44" hidden="1" customWidth="1"/>
    <col min="12816" max="12816" width="18.7109375" style="44" customWidth="1"/>
    <col min="12817" max="12829" width="8" style="44" customWidth="1"/>
    <col min="12830" max="12833" width="9.28515625" style="44" customWidth="1"/>
    <col min="12834" max="12861" width="9.28515625" style="44"/>
    <col min="12862" max="12862" width="64" style="44" customWidth="1"/>
    <col min="12863" max="12863" width="97.7109375" style="44" customWidth="1"/>
    <col min="12864" max="13057" width="9.28515625" style="44"/>
    <col min="13058" max="13058" width="1.28515625" style="44" customWidth="1"/>
    <col min="13059" max="13059" width="44.7109375" style="44" customWidth="1"/>
    <col min="13060" max="13060" width="47.28515625" style="44" customWidth="1"/>
    <col min="13061" max="13062" width="8.28515625" style="44" customWidth="1"/>
    <col min="13063" max="13063" width="5.42578125" style="44" customWidth="1"/>
    <col min="13064" max="13064" width="8.5703125" style="44" customWidth="1"/>
    <col min="13065" max="13065" width="13.7109375" style="44" customWidth="1"/>
    <col min="13066" max="13066" width="15.7109375" style="44" customWidth="1"/>
    <col min="13067" max="13067" width="14.7109375" style="44" customWidth="1"/>
    <col min="13068" max="13068" width="15" style="44" customWidth="1"/>
    <col min="13069" max="13070" width="14.28515625" style="44" customWidth="1"/>
    <col min="13071" max="13071" width="0" style="44" hidden="1" customWidth="1"/>
    <col min="13072" max="13072" width="18.7109375" style="44" customWidth="1"/>
    <col min="13073" max="13085" width="8" style="44" customWidth="1"/>
    <col min="13086" max="13089" width="9.28515625" style="44" customWidth="1"/>
    <col min="13090" max="13117" width="9.28515625" style="44"/>
    <col min="13118" max="13118" width="64" style="44" customWidth="1"/>
    <col min="13119" max="13119" width="97.7109375" style="44" customWidth="1"/>
    <col min="13120" max="13313" width="9.28515625" style="44"/>
    <col min="13314" max="13314" width="1.28515625" style="44" customWidth="1"/>
    <col min="13315" max="13315" width="44.7109375" style="44" customWidth="1"/>
    <col min="13316" max="13316" width="47.28515625" style="44" customWidth="1"/>
    <col min="13317" max="13318" width="8.28515625" style="44" customWidth="1"/>
    <col min="13319" max="13319" width="5.42578125" style="44" customWidth="1"/>
    <col min="13320" max="13320" width="8.5703125" style="44" customWidth="1"/>
    <col min="13321" max="13321" width="13.7109375" style="44" customWidth="1"/>
    <col min="13322" max="13322" width="15.7109375" style="44" customWidth="1"/>
    <col min="13323" max="13323" width="14.7109375" style="44" customWidth="1"/>
    <col min="13324" max="13324" width="15" style="44" customWidth="1"/>
    <col min="13325" max="13326" width="14.28515625" style="44" customWidth="1"/>
    <col min="13327" max="13327" width="0" style="44" hidden="1" customWidth="1"/>
    <col min="13328" max="13328" width="18.7109375" style="44" customWidth="1"/>
    <col min="13329" max="13341" width="8" style="44" customWidth="1"/>
    <col min="13342" max="13345" width="9.28515625" style="44" customWidth="1"/>
    <col min="13346" max="13373" width="9.28515625" style="44"/>
    <col min="13374" max="13374" width="64" style="44" customWidth="1"/>
    <col min="13375" max="13375" width="97.7109375" style="44" customWidth="1"/>
    <col min="13376" max="13569" width="9.28515625" style="44"/>
    <col min="13570" max="13570" width="1.28515625" style="44" customWidth="1"/>
    <col min="13571" max="13571" width="44.7109375" style="44" customWidth="1"/>
    <col min="13572" max="13572" width="47.28515625" style="44" customWidth="1"/>
    <col min="13573" max="13574" width="8.28515625" style="44" customWidth="1"/>
    <col min="13575" max="13575" width="5.42578125" style="44" customWidth="1"/>
    <col min="13576" max="13576" width="8.5703125" style="44" customWidth="1"/>
    <col min="13577" max="13577" width="13.7109375" style="44" customWidth="1"/>
    <col min="13578" max="13578" width="15.7109375" style="44" customWidth="1"/>
    <col min="13579" max="13579" width="14.7109375" style="44" customWidth="1"/>
    <col min="13580" max="13580" width="15" style="44" customWidth="1"/>
    <col min="13581" max="13582" width="14.28515625" style="44" customWidth="1"/>
    <col min="13583" max="13583" width="0" style="44" hidden="1" customWidth="1"/>
    <col min="13584" max="13584" width="18.7109375" style="44" customWidth="1"/>
    <col min="13585" max="13597" width="8" style="44" customWidth="1"/>
    <col min="13598" max="13601" width="9.28515625" style="44" customWidth="1"/>
    <col min="13602" max="13629" width="9.28515625" style="44"/>
    <col min="13630" max="13630" width="64" style="44" customWidth="1"/>
    <col min="13631" max="13631" width="97.7109375" style="44" customWidth="1"/>
    <col min="13632" max="13825" width="9.28515625" style="44"/>
    <col min="13826" max="13826" width="1.28515625" style="44" customWidth="1"/>
    <col min="13827" max="13827" width="44.7109375" style="44" customWidth="1"/>
    <col min="13828" max="13828" width="47.28515625" style="44" customWidth="1"/>
    <col min="13829" max="13830" width="8.28515625" style="44" customWidth="1"/>
    <col min="13831" max="13831" width="5.42578125" style="44" customWidth="1"/>
    <col min="13832" max="13832" width="8.5703125" style="44" customWidth="1"/>
    <col min="13833" max="13833" width="13.7109375" style="44" customWidth="1"/>
    <col min="13834" max="13834" width="15.7109375" style="44" customWidth="1"/>
    <col min="13835" max="13835" width="14.7109375" style="44" customWidth="1"/>
    <col min="13836" max="13836" width="15" style="44" customWidth="1"/>
    <col min="13837" max="13838" width="14.28515625" style="44" customWidth="1"/>
    <col min="13839" max="13839" width="0" style="44" hidden="1" customWidth="1"/>
    <col min="13840" max="13840" width="18.7109375" style="44" customWidth="1"/>
    <col min="13841" max="13853" width="8" style="44" customWidth="1"/>
    <col min="13854" max="13857" width="9.28515625" style="44" customWidth="1"/>
    <col min="13858" max="13885" width="9.28515625" style="44"/>
    <col min="13886" max="13886" width="64" style="44" customWidth="1"/>
    <col min="13887" max="13887" width="97.7109375" style="44" customWidth="1"/>
    <col min="13888" max="14081" width="9.28515625" style="44"/>
    <col min="14082" max="14082" width="1.28515625" style="44" customWidth="1"/>
    <col min="14083" max="14083" width="44.7109375" style="44" customWidth="1"/>
    <col min="14084" max="14084" width="47.28515625" style="44" customWidth="1"/>
    <col min="14085" max="14086" width="8.28515625" style="44" customWidth="1"/>
    <col min="14087" max="14087" width="5.42578125" style="44" customWidth="1"/>
    <col min="14088" max="14088" width="8.5703125" style="44" customWidth="1"/>
    <col min="14089" max="14089" width="13.7109375" style="44" customWidth="1"/>
    <col min="14090" max="14090" width="15.7109375" style="44" customWidth="1"/>
    <col min="14091" max="14091" width="14.7109375" style="44" customWidth="1"/>
    <col min="14092" max="14092" width="15" style="44" customWidth="1"/>
    <col min="14093" max="14094" width="14.28515625" style="44" customWidth="1"/>
    <col min="14095" max="14095" width="0" style="44" hidden="1" customWidth="1"/>
    <col min="14096" max="14096" width="18.7109375" style="44" customWidth="1"/>
    <col min="14097" max="14109" width="8" style="44" customWidth="1"/>
    <col min="14110" max="14113" width="9.28515625" style="44" customWidth="1"/>
    <col min="14114" max="14141" width="9.28515625" style="44"/>
    <col min="14142" max="14142" width="64" style="44" customWidth="1"/>
    <col min="14143" max="14143" width="97.7109375" style="44" customWidth="1"/>
    <col min="14144" max="14337" width="9.28515625" style="44"/>
    <col min="14338" max="14338" width="1.28515625" style="44" customWidth="1"/>
    <col min="14339" max="14339" width="44.7109375" style="44" customWidth="1"/>
    <col min="14340" max="14340" width="47.28515625" style="44" customWidth="1"/>
    <col min="14341" max="14342" width="8.28515625" style="44" customWidth="1"/>
    <col min="14343" max="14343" width="5.42578125" style="44" customWidth="1"/>
    <col min="14344" max="14344" width="8.5703125" style="44" customWidth="1"/>
    <col min="14345" max="14345" width="13.7109375" style="44" customWidth="1"/>
    <col min="14346" max="14346" width="15.7109375" style="44" customWidth="1"/>
    <col min="14347" max="14347" width="14.7109375" style="44" customWidth="1"/>
    <col min="14348" max="14348" width="15" style="44" customWidth="1"/>
    <col min="14349" max="14350" width="14.28515625" style="44" customWidth="1"/>
    <col min="14351" max="14351" width="0" style="44" hidden="1" customWidth="1"/>
    <col min="14352" max="14352" width="18.7109375" style="44" customWidth="1"/>
    <col min="14353" max="14365" width="8" style="44" customWidth="1"/>
    <col min="14366" max="14369" width="9.28515625" style="44" customWidth="1"/>
    <col min="14370" max="14397" width="9.28515625" style="44"/>
    <col min="14398" max="14398" width="64" style="44" customWidth="1"/>
    <col min="14399" max="14399" width="97.7109375" style="44" customWidth="1"/>
    <col min="14400" max="14593" width="9.28515625" style="44"/>
    <col min="14594" max="14594" width="1.28515625" style="44" customWidth="1"/>
    <col min="14595" max="14595" width="44.7109375" style="44" customWidth="1"/>
    <col min="14596" max="14596" width="47.28515625" style="44" customWidth="1"/>
    <col min="14597" max="14598" width="8.28515625" style="44" customWidth="1"/>
    <col min="14599" max="14599" width="5.42578125" style="44" customWidth="1"/>
    <col min="14600" max="14600" width="8.5703125" style="44" customWidth="1"/>
    <col min="14601" max="14601" width="13.7109375" style="44" customWidth="1"/>
    <col min="14602" max="14602" width="15.7109375" style="44" customWidth="1"/>
    <col min="14603" max="14603" width="14.7109375" style="44" customWidth="1"/>
    <col min="14604" max="14604" width="15" style="44" customWidth="1"/>
    <col min="14605" max="14606" width="14.28515625" style="44" customWidth="1"/>
    <col min="14607" max="14607" width="0" style="44" hidden="1" customWidth="1"/>
    <col min="14608" max="14608" width="18.7109375" style="44" customWidth="1"/>
    <col min="14609" max="14621" width="8" style="44" customWidth="1"/>
    <col min="14622" max="14625" width="9.28515625" style="44" customWidth="1"/>
    <col min="14626" max="14653" width="9.28515625" style="44"/>
    <col min="14654" max="14654" width="64" style="44" customWidth="1"/>
    <col min="14655" max="14655" width="97.7109375" style="44" customWidth="1"/>
    <col min="14656" max="14849" width="9.28515625" style="44"/>
    <col min="14850" max="14850" width="1.28515625" style="44" customWidth="1"/>
    <col min="14851" max="14851" width="44.7109375" style="44" customWidth="1"/>
    <col min="14852" max="14852" width="47.28515625" style="44" customWidth="1"/>
    <col min="14853" max="14854" width="8.28515625" style="44" customWidth="1"/>
    <col min="14855" max="14855" width="5.42578125" style="44" customWidth="1"/>
    <col min="14856" max="14856" width="8.5703125" style="44" customWidth="1"/>
    <col min="14857" max="14857" width="13.7109375" style="44" customWidth="1"/>
    <col min="14858" max="14858" width="15.7109375" style="44" customWidth="1"/>
    <col min="14859" max="14859" width="14.7109375" style="44" customWidth="1"/>
    <col min="14860" max="14860" width="15" style="44" customWidth="1"/>
    <col min="14861" max="14862" width="14.28515625" style="44" customWidth="1"/>
    <col min="14863" max="14863" width="0" style="44" hidden="1" customWidth="1"/>
    <col min="14864" max="14864" width="18.7109375" style="44" customWidth="1"/>
    <col min="14865" max="14877" width="8" style="44" customWidth="1"/>
    <col min="14878" max="14881" width="9.28515625" style="44" customWidth="1"/>
    <col min="14882" max="14909" width="9.28515625" style="44"/>
    <col min="14910" max="14910" width="64" style="44" customWidth="1"/>
    <col min="14911" max="14911" width="97.7109375" style="44" customWidth="1"/>
    <col min="14912" max="15105" width="9.28515625" style="44"/>
    <col min="15106" max="15106" width="1.28515625" style="44" customWidth="1"/>
    <col min="15107" max="15107" width="44.7109375" style="44" customWidth="1"/>
    <col min="15108" max="15108" width="47.28515625" style="44" customWidth="1"/>
    <col min="15109" max="15110" width="8.28515625" style="44" customWidth="1"/>
    <col min="15111" max="15111" width="5.42578125" style="44" customWidth="1"/>
    <col min="15112" max="15112" width="8.5703125" style="44" customWidth="1"/>
    <col min="15113" max="15113" width="13.7109375" style="44" customWidth="1"/>
    <col min="15114" max="15114" width="15.7109375" style="44" customWidth="1"/>
    <col min="15115" max="15115" width="14.7109375" style="44" customWidth="1"/>
    <col min="15116" max="15116" width="15" style="44" customWidth="1"/>
    <col min="15117" max="15118" width="14.28515625" style="44" customWidth="1"/>
    <col min="15119" max="15119" width="0" style="44" hidden="1" customWidth="1"/>
    <col min="15120" max="15120" width="18.7109375" style="44" customWidth="1"/>
    <col min="15121" max="15133" width="8" style="44" customWidth="1"/>
    <col min="15134" max="15137" width="9.28515625" style="44" customWidth="1"/>
    <col min="15138" max="15165" width="9.28515625" style="44"/>
    <col min="15166" max="15166" width="64" style="44" customWidth="1"/>
    <col min="15167" max="15167" width="97.7109375" style="44" customWidth="1"/>
    <col min="15168" max="15361" width="9.28515625" style="44"/>
    <col min="15362" max="15362" width="1.28515625" style="44" customWidth="1"/>
    <col min="15363" max="15363" width="44.7109375" style="44" customWidth="1"/>
    <col min="15364" max="15364" width="47.28515625" style="44" customWidth="1"/>
    <col min="15365" max="15366" width="8.28515625" style="44" customWidth="1"/>
    <col min="15367" max="15367" width="5.42578125" style="44" customWidth="1"/>
    <col min="15368" max="15368" width="8.5703125" style="44" customWidth="1"/>
    <col min="15369" max="15369" width="13.7109375" style="44" customWidth="1"/>
    <col min="15370" max="15370" width="15.7109375" style="44" customWidth="1"/>
    <col min="15371" max="15371" width="14.7109375" style="44" customWidth="1"/>
    <col min="15372" max="15372" width="15" style="44" customWidth="1"/>
    <col min="15373" max="15374" width="14.28515625" style="44" customWidth="1"/>
    <col min="15375" max="15375" width="0" style="44" hidden="1" customWidth="1"/>
    <col min="15376" max="15376" width="18.7109375" style="44" customWidth="1"/>
    <col min="15377" max="15389" width="8" style="44" customWidth="1"/>
    <col min="15390" max="15393" width="9.28515625" style="44" customWidth="1"/>
    <col min="15394" max="15421" width="9.28515625" style="44"/>
    <col min="15422" max="15422" width="64" style="44" customWidth="1"/>
    <col min="15423" max="15423" width="97.7109375" style="44" customWidth="1"/>
    <col min="15424" max="15617" width="9.28515625" style="44"/>
    <col min="15618" max="15618" width="1.28515625" style="44" customWidth="1"/>
    <col min="15619" max="15619" width="44.7109375" style="44" customWidth="1"/>
    <col min="15620" max="15620" width="47.28515625" style="44" customWidth="1"/>
    <col min="15621" max="15622" width="8.28515625" style="44" customWidth="1"/>
    <col min="15623" max="15623" width="5.42578125" style="44" customWidth="1"/>
    <col min="15624" max="15624" width="8.5703125" style="44" customWidth="1"/>
    <col min="15625" max="15625" width="13.7109375" style="44" customWidth="1"/>
    <col min="15626" max="15626" width="15.7109375" style="44" customWidth="1"/>
    <col min="15627" max="15627" width="14.7109375" style="44" customWidth="1"/>
    <col min="15628" max="15628" width="15" style="44" customWidth="1"/>
    <col min="15629" max="15630" width="14.28515625" style="44" customWidth="1"/>
    <col min="15631" max="15631" width="0" style="44" hidden="1" customWidth="1"/>
    <col min="15632" max="15632" width="18.7109375" style="44" customWidth="1"/>
    <col min="15633" max="15645" width="8" style="44" customWidth="1"/>
    <col min="15646" max="15649" width="9.28515625" style="44" customWidth="1"/>
    <col min="15650" max="15677" width="9.28515625" style="44"/>
    <col min="15678" max="15678" width="64" style="44" customWidth="1"/>
    <col min="15679" max="15679" width="97.7109375" style="44" customWidth="1"/>
    <col min="15680" max="15873" width="9.28515625" style="44"/>
    <col min="15874" max="15874" width="1.28515625" style="44" customWidth="1"/>
    <col min="15875" max="15875" width="44.7109375" style="44" customWidth="1"/>
    <col min="15876" max="15876" width="47.28515625" style="44" customWidth="1"/>
    <col min="15877" max="15878" width="8.28515625" style="44" customWidth="1"/>
    <col min="15879" max="15879" width="5.42578125" style="44" customWidth="1"/>
    <col min="15880" max="15880" width="8.5703125" style="44" customWidth="1"/>
    <col min="15881" max="15881" width="13.7109375" style="44" customWidth="1"/>
    <col min="15882" max="15882" width="15.7109375" style="44" customWidth="1"/>
    <col min="15883" max="15883" width="14.7109375" style="44" customWidth="1"/>
    <col min="15884" max="15884" width="15" style="44" customWidth="1"/>
    <col min="15885" max="15886" width="14.28515625" style="44" customWidth="1"/>
    <col min="15887" max="15887" width="0" style="44" hidden="1" customWidth="1"/>
    <col min="15888" max="15888" width="18.7109375" style="44" customWidth="1"/>
    <col min="15889" max="15901" width="8" style="44" customWidth="1"/>
    <col min="15902" max="15905" width="9.28515625" style="44" customWidth="1"/>
    <col min="15906" max="15933" width="9.28515625" style="44"/>
    <col min="15934" max="15934" width="64" style="44" customWidth="1"/>
    <col min="15935" max="15935" width="97.7109375" style="44" customWidth="1"/>
    <col min="15936" max="16129" width="9.28515625" style="44"/>
    <col min="16130" max="16130" width="1.28515625" style="44" customWidth="1"/>
    <col min="16131" max="16131" width="44.7109375" style="44" customWidth="1"/>
    <col min="16132" max="16132" width="47.28515625" style="44" customWidth="1"/>
    <col min="16133" max="16134" width="8.28515625" style="44" customWidth="1"/>
    <col min="16135" max="16135" width="5.42578125" style="44" customWidth="1"/>
    <col min="16136" max="16136" width="8.5703125" style="44" customWidth="1"/>
    <col min="16137" max="16137" width="13.7109375" style="44" customWidth="1"/>
    <col min="16138" max="16138" width="15.7109375" style="44" customWidth="1"/>
    <col min="16139" max="16139" width="14.7109375" style="44" customWidth="1"/>
    <col min="16140" max="16140" width="15" style="44" customWidth="1"/>
    <col min="16141" max="16142" width="14.28515625" style="44" customWidth="1"/>
    <col min="16143" max="16143" width="0" style="44" hidden="1" customWidth="1"/>
    <col min="16144" max="16144" width="18.7109375" style="44" customWidth="1"/>
    <col min="16145" max="16157" width="8" style="44" customWidth="1"/>
    <col min="16158" max="16161" width="9.28515625" style="44" customWidth="1"/>
    <col min="16162" max="16189" width="9.28515625" style="44"/>
    <col min="16190" max="16190" width="64" style="44" customWidth="1"/>
    <col min="16191" max="16191" width="97.7109375" style="44" customWidth="1"/>
    <col min="16192" max="16384" width="9.28515625" style="44"/>
  </cols>
  <sheetData>
    <row r="1" spans="1:63" ht="4.5" customHeight="1" thickTop="1" thickBot="1" x14ac:dyDescent="0.3">
      <c r="A1" s="133"/>
      <c r="B1" s="275"/>
      <c r="C1" s="275"/>
      <c r="D1" s="275"/>
      <c r="E1" s="276"/>
      <c r="F1" s="276"/>
      <c r="G1" s="276"/>
      <c r="H1" s="277"/>
      <c r="I1" s="277"/>
      <c r="J1" s="277"/>
      <c r="K1" s="277"/>
      <c r="L1" s="277"/>
      <c r="M1" s="277"/>
      <c r="N1" s="277"/>
      <c r="O1" s="134"/>
      <c r="BJ1" s="45" t="s">
        <v>186</v>
      </c>
      <c r="BK1" s="46" t="s">
        <v>187</v>
      </c>
    </row>
    <row r="2" spans="1:63" ht="32.25" customHeight="1" x14ac:dyDescent="0.25">
      <c r="A2" s="135"/>
      <c r="B2" s="557" t="s">
        <v>315</v>
      </c>
      <c r="C2" s="557"/>
      <c r="D2" s="557"/>
      <c r="E2" s="557"/>
      <c r="F2" s="557"/>
      <c r="G2" s="557"/>
      <c r="H2" s="557"/>
      <c r="I2" s="557"/>
      <c r="J2" s="557"/>
      <c r="K2" s="557"/>
      <c r="L2" s="557"/>
      <c r="M2" s="557"/>
      <c r="N2" s="557"/>
      <c r="O2" s="136"/>
      <c r="BJ2" s="137"/>
      <c r="BK2" s="138"/>
    </row>
    <row r="3" spans="1:63" ht="9" customHeight="1" thickBot="1" x14ac:dyDescent="0.3">
      <c r="A3" s="258"/>
      <c r="B3" s="53"/>
      <c r="C3" s="53"/>
      <c r="D3" s="53"/>
      <c r="E3" s="139"/>
      <c r="F3" s="139"/>
      <c r="G3" s="139"/>
      <c r="H3" s="42"/>
      <c r="I3" s="42"/>
      <c r="J3" s="42"/>
      <c r="K3" s="42"/>
      <c r="L3" s="42"/>
      <c r="M3" s="42"/>
      <c r="N3" s="259"/>
      <c r="O3" s="136"/>
      <c r="BJ3" s="137"/>
      <c r="BK3" s="138"/>
    </row>
    <row r="4" spans="1:63" ht="8.25" customHeight="1" thickBot="1" x14ac:dyDescent="0.3">
      <c r="A4" s="258"/>
      <c r="B4" s="53"/>
      <c r="C4" s="53"/>
      <c r="D4" s="53"/>
      <c r="E4" s="139"/>
      <c r="F4" s="139"/>
      <c r="G4" s="139"/>
      <c r="H4" s="42"/>
      <c r="I4" s="42"/>
      <c r="J4" s="42"/>
      <c r="K4" s="42"/>
      <c r="L4" s="42"/>
      <c r="M4" s="42"/>
      <c r="N4" s="210"/>
      <c r="O4" s="136"/>
      <c r="BJ4" s="45" t="s">
        <v>186</v>
      </c>
      <c r="BK4" s="46" t="s">
        <v>187</v>
      </c>
    </row>
    <row r="5" spans="1:63" ht="25.5" customHeight="1" x14ac:dyDescent="0.25">
      <c r="A5" s="258"/>
      <c r="B5" s="140" t="s">
        <v>188</v>
      </c>
      <c r="C5" s="141" t="str">
        <f>'Elenco P.I.'!B2</f>
        <v>Comune di VILLAURBANA</v>
      </c>
      <c r="D5" s="321"/>
      <c r="E5" s="139"/>
      <c r="F5" s="139"/>
      <c r="G5" s="139"/>
      <c r="H5" s="139"/>
      <c r="I5" s="139"/>
      <c r="J5" s="139"/>
      <c r="K5" s="42"/>
      <c r="L5" s="42"/>
      <c r="M5" s="42"/>
      <c r="N5" s="210"/>
      <c r="O5" s="136"/>
      <c r="BJ5" s="49" t="s">
        <v>190</v>
      </c>
      <c r="BK5" s="50" t="s">
        <v>191</v>
      </c>
    </row>
    <row r="6" spans="1:63" ht="25.5" customHeight="1" x14ac:dyDescent="0.25">
      <c r="A6" s="258"/>
      <c r="B6" s="140" t="s">
        <v>192</v>
      </c>
      <c r="C6" s="141" t="str">
        <f>'Elenco P.I.'!B7</f>
        <v>Area: TECNICA E DI VIGILANZA</v>
      </c>
      <c r="D6" s="321"/>
      <c r="E6" s="139"/>
      <c r="F6" s="139"/>
      <c r="G6" s="139"/>
      <c r="H6" s="139"/>
      <c r="I6" s="139"/>
      <c r="J6" s="139"/>
      <c r="K6" s="42"/>
      <c r="L6" s="42"/>
      <c r="M6" s="47" t="s">
        <v>189</v>
      </c>
      <c r="N6" s="260">
        <v>2020</v>
      </c>
      <c r="O6" s="136"/>
      <c r="BJ6" s="51" t="s">
        <v>193</v>
      </c>
      <c r="BK6" s="52" t="s">
        <v>194</v>
      </c>
    </row>
    <row r="7" spans="1:63" ht="25.5" customHeight="1" thickBot="1" x14ac:dyDescent="0.3">
      <c r="A7" s="258"/>
      <c r="B7" s="140" t="s">
        <v>316</v>
      </c>
      <c r="C7" s="141"/>
      <c r="D7" s="321"/>
      <c r="E7" s="42"/>
      <c r="F7" s="42"/>
      <c r="G7" s="42"/>
      <c r="H7" s="42"/>
      <c r="I7" s="42"/>
      <c r="J7" s="42"/>
      <c r="K7" s="42"/>
      <c r="L7" s="42"/>
      <c r="M7" s="42"/>
      <c r="N7" s="210"/>
      <c r="O7" s="136"/>
      <c r="BJ7" s="51" t="s">
        <v>196</v>
      </c>
      <c r="BK7" s="52" t="s">
        <v>197</v>
      </c>
    </row>
    <row r="8" spans="1:63" ht="14.25" customHeight="1" thickBot="1" x14ac:dyDescent="0.3">
      <c r="A8" s="258"/>
      <c r="B8" s="140"/>
      <c r="C8" s="53"/>
      <c r="D8" s="53"/>
      <c r="E8" s="42"/>
      <c r="F8" s="42"/>
      <c r="G8" s="42"/>
      <c r="H8" s="42"/>
      <c r="I8" s="42"/>
      <c r="J8" s="42"/>
      <c r="K8" s="42"/>
      <c r="L8" s="42"/>
      <c r="M8" s="42"/>
      <c r="N8" s="261"/>
      <c r="O8" s="136"/>
      <c r="BJ8" s="45" t="s">
        <v>186</v>
      </c>
      <c r="BK8" s="46" t="s">
        <v>187</v>
      </c>
    </row>
    <row r="9" spans="1:63" s="142" customFormat="1" ht="56.25" customHeight="1" x14ac:dyDescent="0.2">
      <c r="A9" s="135"/>
      <c r="B9" s="558" t="s">
        <v>261</v>
      </c>
      <c r="C9" s="558"/>
      <c r="D9" s="280"/>
      <c r="E9" s="558" t="s">
        <v>262</v>
      </c>
      <c r="F9" s="558"/>
      <c r="G9" s="558"/>
      <c r="H9" s="558"/>
      <c r="I9" s="558"/>
      <c r="J9" s="558"/>
      <c r="K9" s="559"/>
      <c r="L9" s="559"/>
      <c r="M9" s="559"/>
      <c r="N9" s="559"/>
      <c r="O9" s="136"/>
    </row>
    <row r="10" spans="1:63" ht="6.75" customHeight="1" x14ac:dyDescent="0.25">
      <c r="A10" s="258"/>
      <c r="B10" s="53"/>
      <c r="C10" s="53"/>
      <c r="D10" s="53"/>
      <c r="E10" s="54"/>
      <c r="F10" s="139"/>
      <c r="G10" s="139"/>
      <c r="H10" s="139"/>
      <c r="I10" s="139"/>
      <c r="J10" s="139"/>
      <c r="K10" s="42"/>
      <c r="L10" s="42"/>
      <c r="M10" s="42"/>
      <c r="N10" s="259"/>
      <c r="O10" s="136"/>
      <c r="BJ10" s="51" t="s">
        <v>198</v>
      </c>
      <c r="BK10" s="52" t="s">
        <v>199</v>
      </c>
    </row>
    <row r="11" spans="1:63" ht="6" customHeight="1" x14ac:dyDescent="0.25">
      <c r="A11" s="258"/>
      <c r="B11" s="54"/>
      <c r="C11" s="54"/>
      <c r="D11" s="54"/>
      <c r="E11" s="54"/>
      <c r="F11" s="54"/>
      <c r="G11" s="54"/>
      <c r="H11" s="54"/>
      <c r="I11" s="54"/>
      <c r="J11" s="54"/>
      <c r="K11" s="54"/>
      <c r="L11" s="54"/>
      <c r="M11" s="54"/>
      <c r="N11" s="262"/>
      <c r="O11" s="136"/>
      <c r="BJ11" s="51"/>
      <c r="BK11" s="52"/>
    </row>
    <row r="12" spans="1:63" ht="22.5" customHeight="1" x14ac:dyDescent="0.25">
      <c r="A12" s="135"/>
      <c r="B12" s="560" t="s">
        <v>263</v>
      </c>
      <c r="C12" s="560"/>
      <c r="D12" s="563"/>
      <c r="E12" s="561" t="s">
        <v>264</v>
      </c>
      <c r="F12" s="561" t="s">
        <v>265</v>
      </c>
      <c r="G12" s="561" t="s">
        <v>266</v>
      </c>
      <c r="H12" s="562" t="s">
        <v>267</v>
      </c>
      <c r="I12" s="475" t="s">
        <v>268</v>
      </c>
      <c r="J12" s="475"/>
      <c r="K12" s="475"/>
      <c r="L12" s="475"/>
      <c r="M12" s="475"/>
      <c r="N12" s="476" t="s">
        <v>269</v>
      </c>
      <c r="O12" s="136"/>
      <c r="BJ12" s="51" t="s">
        <v>201</v>
      </c>
      <c r="BK12" s="52" t="s">
        <v>202</v>
      </c>
    </row>
    <row r="13" spans="1:63" ht="12" customHeight="1" x14ac:dyDescent="0.25">
      <c r="A13" s="135"/>
      <c r="B13" s="560"/>
      <c r="C13" s="560"/>
      <c r="D13" s="564"/>
      <c r="E13" s="561"/>
      <c r="F13" s="561"/>
      <c r="G13" s="561"/>
      <c r="H13" s="562"/>
      <c r="I13" s="143">
        <v>1</v>
      </c>
      <c r="J13" s="143">
        <v>2</v>
      </c>
      <c r="K13" s="143">
        <v>3</v>
      </c>
      <c r="L13" s="143">
        <v>4</v>
      </c>
      <c r="M13" s="143">
        <v>5</v>
      </c>
      <c r="N13" s="476"/>
      <c r="O13" s="136"/>
      <c r="BJ13" s="51" t="s">
        <v>203</v>
      </c>
      <c r="BK13" s="52" t="s">
        <v>204</v>
      </c>
    </row>
    <row r="14" spans="1:63" ht="18" customHeight="1" x14ac:dyDescent="0.25">
      <c r="A14" s="135"/>
      <c r="B14" s="560"/>
      <c r="C14" s="560"/>
      <c r="D14" s="565"/>
      <c r="E14" s="561"/>
      <c r="F14" s="561"/>
      <c r="G14" s="561"/>
      <c r="H14" s="562"/>
      <c r="I14" s="144" t="s">
        <v>232</v>
      </c>
      <c r="J14" s="144" t="s">
        <v>233</v>
      </c>
      <c r="K14" s="145" t="s">
        <v>234</v>
      </c>
      <c r="L14" s="145" t="s">
        <v>270</v>
      </c>
      <c r="M14" s="145" t="s">
        <v>271</v>
      </c>
      <c r="N14" s="476"/>
      <c r="O14" s="136"/>
      <c r="BJ14" s="51" t="s">
        <v>207</v>
      </c>
      <c r="BK14" s="52" t="s">
        <v>208</v>
      </c>
    </row>
    <row r="15" spans="1:63" ht="40.5" customHeight="1" x14ac:dyDescent="0.25">
      <c r="A15" s="135"/>
      <c r="B15" s="146" t="s">
        <v>212</v>
      </c>
      <c r="C15" s="146" t="s">
        <v>213</v>
      </c>
      <c r="D15" s="146" t="s">
        <v>450</v>
      </c>
      <c r="E15" s="561"/>
      <c r="F15" s="561"/>
      <c r="G15" s="561"/>
      <c r="H15" s="562"/>
      <c r="I15" s="268" t="s">
        <v>56</v>
      </c>
      <c r="J15" s="268" t="s">
        <v>57</v>
      </c>
      <c r="K15" s="268" t="s">
        <v>243</v>
      </c>
      <c r="L15" s="268" t="s">
        <v>244</v>
      </c>
      <c r="M15" s="268" t="s">
        <v>245</v>
      </c>
      <c r="N15" s="476"/>
      <c r="O15" s="136"/>
      <c r="BJ15" s="51" t="s">
        <v>215</v>
      </c>
      <c r="BK15" s="52" t="s">
        <v>216</v>
      </c>
    </row>
    <row r="16" spans="1:63" ht="64.5" customHeight="1" x14ac:dyDescent="0.25">
      <c r="A16" s="135"/>
      <c r="B16" s="147" t="str">
        <f>'Elenco P.O.'!C11</f>
        <v>Assicurare un'efficace acquisizione, gestione e programmazione delle risorse finanziarie dell'ente al fine di garantire la qualità dei servizi svolti e il rispetto dei piani e dei programmi della politica</v>
      </c>
      <c r="C16" s="147" t="s">
        <v>454</v>
      </c>
      <c r="D16" s="147"/>
      <c r="E16" s="148">
        <f>'Elenco P.O.'!Z11</f>
        <v>15</v>
      </c>
      <c r="F16" s="149">
        <f t="shared" ref="F16:F25" si="0">(E16/E$28)*60</f>
        <v>6.6666666666666661</v>
      </c>
      <c r="G16" s="148">
        <f>H16/100</f>
        <v>0</v>
      </c>
      <c r="H16" s="150"/>
      <c r="I16" s="263" t="str">
        <f t="shared" ref="I16:I25" si="1">IF($G16&lt;=0.2,IF($G16&gt;=0,"x",""),"")</f>
        <v>x</v>
      </c>
      <c r="J16" s="264" t="str">
        <f>IF(G16&lt;=0.5,IF(G16&gt;=0.21,"x",""),"")</f>
        <v/>
      </c>
      <c r="K16" s="151" t="str">
        <f>IF(G16&lt;=0.7,IF(G16&gt;=0.51,"x",""),"")</f>
        <v/>
      </c>
      <c r="L16" s="151" t="str">
        <f>IF(G16&lt;=0.9,IF(G16&gt;=0.71,"x",""),"")</f>
        <v/>
      </c>
      <c r="M16" s="151" t="str">
        <f>IF(G16&lt;=1,IF(G16&gt;0.9,"x",""),"")</f>
        <v/>
      </c>
      <c r="N16" s="152"/>
      <c r="O16" s="136"/>
      <c r="P16" s="394"/>
      <c r="Q16" s="59"/>
      <c r="R16" s="59"/>
      <c r="S16" s="58"/>
      <c r="T16" s="58"/>
      <c r="U16" s="58"/>
      <c r="V16" s="58"/>
      <c r="W16" s="58"/>
      <c r="X16" s="58"/>
      <c r="Y16" s="58"/>
      <c r="Z16" s="58"/>
      <c r="AA16" s="58"/>
      <c r="AB16" s="58"/>
      <c r="AC16" s="58"/>
      <c r="AD16" s="58"/>
      <c r="AE16" s="58"/>
      <c r="AF16" s="58"/>
      <c r="AG16" s="58"/>
      <c r="AH16" s="58"/>
      <c r="AI16" s="58"/>
      <c r="AJ16" s="58"/>
      <c r="AK16" s="58"/>
      <c r="AL16" s="58"/>
      <c r="AM16" s="58"/>
      <c r="AN16" s="58"/>
      <c r="AO16" s="60"/>
      <c r="BJ16" s="51" t="s">
        <v>217</v>
      </c>
      <c r="BK16" s="52" t="s">
        <v>218</v>
      </c>
    </row>
    <row r="17" spans="1:63" ht="81.75" customHeight="1" x14ac:dyDescent="0.25">
      <c r="A17" s="135"/>
      <c r="B17" s="147" t="str">
        <f>'Elenco P.O.'!C12</f>
        <v>Attuazione delle misure previste dalla normativa e dal PTPCT dell'ente in materia di trasparenza e anticorruzione</v>
      </c>
      <c r="C17" s="147" t="s">
        <v>454</v>
      </c>
      <c r="D17" s="147"/>
      <c r="E17" s="148">
        <f>'Elenco P.O.'!Z12+'Elenco P.O.'!Z13</f>
        <v>30</v>
      </c>
      <c r="F17" s="149">
        <f t="shared" si="0"/>
        <v>13.333333333333332</v>
      </c>
      <c r="G17" s="148">
        <f t="shared" ref="G17:G25" si="2">H17/100</f>
        <v>0</v>
      </c>
      <c r="H17" s="150"/>
      <c r="I17" s="151" t="str">
        <f t="shared" si="1"/>
        <v>x</v>
      </c>
      <c r="J17" s="151" t="str">
        <f t="shared" ref="J17:J25" si="3">IF(G17&lt;=0.5,IF(G17&gt;=0.21,"x",""),"")</f>
        <v/>
      </c>
      <c r="K17" s="151" t="str">
        <f t="shared" ref="K17:K25" si="4">IF(G17&lt;=0.7,IF(G17&gt;=0.51,"x",""),"")</f>
        <v/>
      </c>
      <c r="L17" s="151" t="str">
        <f t="shared" ref="L17:L25" si="5">IF(G17&lt;=0.9,IF(G17&gt;=0.71,"x",""),"")</f>
        <v/>
      </c>
      <c r="M17" s="151" t="str">
        <f t="shared" ref="M17:M25" si="6">IF(G17&lt;=1,IF(G17&gt;0.9,"x",""),"")</f>
        <v/>
      </c>
      <c r="N17" s="152"/>
      <c r="O17" s="136"/>
      <c r="P17" s="44" t="str">
        <f>IF(H16&gt;76&lt;100,1,"")</f>
        <v/>
      </c>
      <c r="BJ17" s="51" t="s">
        <v>274</v>
      </c>
      <c r="BK17" s="52" t="s">
        <v>275</v>
      </c>
    </row>
    <row r="18" spans="1:63" ht="93" customHeight="1" x14ac:dyDescent="0.25">
      <c r="A18" s="135"/>
      <c r="B18" s="147" t="str">
        <f>'Elenco P.O.'!C14</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8" s="147" t="s">
        <v>454</v>
      </c>
      <c r="D18" s="147"/>
      <c r="E18" s="148">
        <f>'Elenco P.O.'!Z14+'Elenco P.O.'!Z15+'Elenco P.O.'!Z16</f>
        <v>54</v>
      </c>
      <c r="F18" s="149">
        <f t="shared" si="0"/>
        <v>24</v>
      </c>
      <c r="G18" s="148">
        <f t="shared" si="2"/>
        <v>0</v>
      </c>
      <c r="H18" s="150"/>
      <c r="I18" s="151" t="str">
        <f t="shared" si="1"/>
        <v>x</v>
      </c>
      <c r="J18" s="151" t="str">
        <f t="shared" si="3"/>
        <v/>
      </c>
      <c r="K18" s="151" t="str">
        <f t="shared" si="4"/>
        <v/>
      </c>
      <c r="L18" s="151" t="str">
        <f t="shared" si="5"/>
        <v/>
      </c>
      <c r="M18" s="151" t="str">
        <f t="shared" si="6"/>
        <v/>
      </c>
      <c r="N18" s="152"/>
      <c r="O18" s="136"/>
      <c r="BJ18" s="51" t="s">
        <v>276</v>
      </c>
      <c r="BK18" s="52" t="s">
        <v>277</v>
      </c>
    </row>
    <row r="19" spans="1:63" ht="69.75" customHeight="1" x14ac:dyDescent="0.25">
      <c r="A19" s="135"/>
      <c r="B19" s="147" t="e">
        <f>'Elenco P.O.'!#REF!</f>
        <v>#REF!</v>
      </c>
      <c r="C19" s="147" t="s">
        <v>454</v>
      </c>
      <c r="D19" s="147"/>
      <c r="E19" s="148">
        <f>'Elenco P.O.'!Z15+'Elenco P.O.'!Z16</f>
        <v>36</v>
      </c>
      <c r="F19" s="149">
        <f t="shared" si="0"/>
        <v>16</v>
      </c>
      <c r="G19" s="148">
        <f t="shared" si="2"/>
        <v>0</v>
      </c>
      <c r="H19" s="150"/>
      <c r="I19" s="151" t="str">
        <f t="shared" si="1"/>
        <v>x</v>
      </c>
      <c r="J19" s="151" t="str">
        <f t="shared" si="3"/>
        <v/>
      </c>
      <c r="K19" s="151" t="str">
        <f t="shared" si="4"/>
        <v/>
      </c>
      <c r="L19" s="151" t="str">
        <f t="shared" si="5"/>
        <v/>
      </c>
      <c r="M19" s="151" t="str">
        <f t="shared" si="6"/>
        <v/>
      </c>
      <c r="N19" s="152"/>
      <c r="O19" s="136"/>
      <c r="P19" s="58"/>
      <c r="Q19" s="59"/>
      <c r="R19" s="59"/>
      <c r="S19" s="58"/>
      <c r="T19" s="58"/>
      <c r="U19" s="58"/>
      <c r="V19" s="58"/>
      <c r="W19" s="58"/>
      <c r="X19" s="58"/>
      <c r="Y19" s="58"/>
      <c r="Z19" s="58"/>
      <c r="AA19" s="58"/>
      <c r="AB19" s="58"/>
      <c r="AC19" s="58"/>
      <c r="AD19" s="58"/>
      <c r="AE19" s="58"/>
      <c r="AF19" s="58"/>
      <c r="AG19" s="58"/>
      <c r="AH19" s="58"/>
      <c r="AI19" s="58"/>
      <c r="AJ19" s="58"/>
      <c r="AK19" s="58"/>
      <c r="AL19" s="58"/>
      <c r="AM19" s="58"/>
      <c r="AN19" s="58"/>
      <c r="AO19" s="60"/>
      <c r="BJ19" s="51" t="s">
        <v>278</v>
      </c>
      <c r="BK19" s="52" t="s">
        <v>279</v>
      </c>
    </row>
    <row r="20" spans="1:63" ht="26.25" hidden="1" customHeight="1" x14ac:dyDescent="0.25">
      <c r="A20" s="135"/>
      <c r="B20" s="147"/>
      <c r="C20" s="147"/>
      <c r="D20" s="147"/>
      <c r="E20" s="148"/>
      <c r="F20" s="149">
        <f t="shared" si="0"/>
        <v>0</v>
      </c>
      <c r="G20" s="148">
        <f t="shared" si="2"/>
        <v>0</v>
      </c>
      <c r="H20" s="150"/>
      <c r="I20" s="151" t="str">
        <f t="shared" si="1"/>
        <v>x</v>
      </c>
      <c r="J20" s="151" t="str">
        <f t="shared" si="3"/>
        <v/>
      </c>
      <c r="K20" s="151" t="str">
        <f t="shared" si="4"/>
        <v/>
      </c>
      <c r="L20" s="151" t="str">
        <f t="shared" si="5"/>
        <v/>
      </c>
      <c r="M20" s="151" t="str">
        <f t="shared" si="6"/>
        <v/>
      </c>
      <c r="N20" s="152"/>
      <c r="O20" s="136"/>
      <c r="BJ20" s="51" t="s">
        <v>280</v>
      </c>
      <c r="BK20" s="52" t="s">
        <v>281</v>
      </c>
    </row>
    <row r="21" spans="1:63" ht="26.25" hidden="1" customHeight="1" thickBot="1" x14ac:dyDescent="0.3">
      <c r="A21" s="135"/>
      <c r="B21" s="147"/>
      <c r="C21" s="147"/>
      <c r="D21" s="147"/>
      <c r="E21" s="148"/>
      <c r="F21" s="149">
        <f t="shared" si="0"/>
        <v>0</v>
      </c>
      <c r="G21" s="148">
        <f t="shared" si="2"/>
        <v>0</v>
      </c>
      <c r="H21" s="150"/>
      <c r="I21" s="151" t="str">
        <f t="shared" si="1"/>
        <v>x</v>
      </c>
      <c r="J21" s="151" t="str">
        <f t="shared" si="3"/>
        <v/>
      </c>
      <c r="K21" s="151" t="str">
        <f t="shared" si="4"/>
        <v/>
      </c>
      <c r="L21" s="151" t="str">
        <f t="shared" si="5"/>
        <v/>
      </c>
      <c r="M21" s="151" t="str">
        <f t="shared" si="6"/>
        <v/>
      </c>
      <c r="N21" s="152"/>
      <c r="O21" s="136"/>
      <c r="P21" s="44" t="str">
        <f>IF(H19&gt;76&lt;100,1,"")</f>
        <v/>
      </c>
      <c r="BJ21" s="153" t="s">
        <v>282</v>
      </c>
      <c r="BK21" s="154" t="s">
        <v>283</v>
      </c>
    </row>
    <row r="22" spans="1:63" ht="26.25" hidden="1" customHeight="1" thickBot="1" x14ac:dyDescent="0.3">
      <c r="A22" s="135"/>
      <c r="B22" s="147"/>
      <c r="C22" s="147"/>
      <c r="D22" s="147"/>
      <c r="E22" s="148"/>
      <c r="F22" s="149">
        <f t="shared" si="0"/>
        <v>0</v>
      </c>
      <c r="G22" s="148">
        <f t="shared" si="2"/>
        <v>0</v>
      </c>
      <c r="H22" s="150"/>
      <c r="I22" s="151" t="str">
        <f t="shared" si="1"/>
        <v>x</v>
      </c>
      <c r="J22" s="151" t="str">
        <f t="shared" si="3"/>
        <v/>
      </c>
      <c r="K22" s="151" t="str">
        <f t="shared" si="4"/>
        <v/>
      </c>
      <c r="L22" s="151" t="str">
        <f t="shared" si="5"/>
        <v/>
      </c>
      <c r="M22" s="151" t="str">
        <f t="shared" si="6"/>
        <v/>
      </c>
      <c r="N22" s="152"/>
      <c r="O22" s="136"/>
      <c r="BJ22" s="153"/>
      <c r="BK22" s="154"/>
    </row>
    <row r="23" spans="1:63" ht="26.25" hidden="1" customHeight="1" thickBot="1" x14ac:dyDescent="0.3">
      <c r="A23" s="135"/>
      <c r="B23" s="147"/>
      <c r="C23" s="147"/>
      <c r="D23" s="147"/>
      <c r="E23" s="148"/>
      <c r="F23" s="149">
        <f t="shared" si="0"/>
        <v>0</v>
      </c>
      <c r="G23" s="148">
        <f t="shared" si="2"/>
        <v>0</v>
      </c>
      <c r="H23" s="150"/>
      <c r="I23" s="151" t="str">
        <f t="shared" si="1"/>
        <v>x</v>
      </c>
      <c r="J23" s="151" t="str">
        <f t="shared" si="3"/>
        <v/>
      </c>
      <c r="K23" s="151" t="str">
        <f t="shared" si="4"/>
        <v/>
      </c>
      <c r="L23" s="151" t="str">
        <f t="shared" si="5"/>
        <v/>
      </c>
      <c r="M23" s="151" t="str">
        <f t="shared" si="6"/>
        <v/>
      </c>
      <c r="N23" s="152"/>
      <c r="O23" s="136"/>
      <c r="BJ23" s="153"/>
      <c r="BK23" s="154"/>
    </row>
    <row r="24" spans="1:63" ht="26.25" hidden="1" customHeight="1" thickBot="1" x14ac:dyDescent="0.3">
      <c r="A24" s="135"/>
      <c r="B24" s="147"/>
      <c r="C24" s="147"/>
      <c r="D24" s="147"/>
      <c r="E24" s="148"/>
      <c r="F24" s="149">
        <f t="shared" si="0"/>
        <v>0</v>
      </c>
      <c r="G24" s="148">
        <f t="shared" si="2"/>
        <v>0</v>
      </c>
      <c r="H24" s="150"/>
      <c r="I24" s="151" t="str">
        <f t="shared" si="1"/>
        <v>x</v>
      </c>
      <c r="J24" s="151" t="str">
        <f t="shared" si="3"/>
        <v/>
      </c>
      <c r="K24" s="151" t="str">
        <f t="shared" si="4"/>
        <v/>
      </c>
      <c r="L24" s="151" t="str">
        <f t="shared" si="5"/>
        <v/>
      </c>
      <c r="M24" s="151" t="str">
        <f t="shared" si="6"/>
        <v/>
      </c>
      <c r="N24" s="152"/>
      <c r="O24" s="136"/>
      <c r="BJ24" s="153"/>
      <c r="BK24" s="154"/>
    </row>
    <row r="25" spans="1:63" ht="26.25" hidden="1" customHeight="1" thickBot="1" x14ac:dyDescent="0.3">
      <c r="A25" s="135"/>
      <c r="B25" s="147"/>
      <c r="C25" s="147"/>
      <c r="D25" s="147"/>
      <c r="E25" s="148"/>
      <c r="F25" s="149">
        <f t="shared" si="0"/>
        <v>0</v>
      </c>
      <c r="G25" s="148">
        <f t="shared" si="2"/>
        <v>0</v>
      </c>
      <c r="H25" s="150"/>
      <c r="I25" s="151" t="str">
        <f t="shared" si="1"/>
        <v>x</v>
      </c>
      <c r="J25" s="151" t="str">
        <f t="shared" si="3"/>
        <v/>
      </c>
      <c r="K25" s="151" t="str">
        <f t="shared" si="4"/>
        <v/>
      </c>
      <c r="L25" s="151" t="str">
        <f t="shared" si="5"/>
        <v/>
      </c>
      <c r="M25" s="151" t="str">
        <f t="shared" si="6"/>
        <v/>
      </c>
      <c r="N25" s="152"/>
      <c r="O25" s="136"/>
      <c r="BJ25" s="153"/>
      <c r="BK25" s="154"/>
    </row>
    <row r="26" spans="1:63" ht="26.25" customHeight="1" thickBot="1" x14ac:dyDescent="0.3">
      <c r="A26" s="135"/>
      <c r="B26" s="398"/>
      <c r="C26" s="399"/>
      <c r="D26" s="390"/>
      <c r="E26" s="148"/>
      <c r="F26" s="149"/>
      <c r="G26" s="148"/>
      <c r="H26" s="150"/>
      <c r="I26" s="151"/>
      <c r="J26" s="151"/>
      <c r="K26" s="151"/>
      <c r="L26" s="151"/>
      <c r="M26" s="151"/>
      <c r="N26" s="152"/>
      <c r="O26" s="136"/>
      <c r="BJ26" s="153"/>
      <c r="BK26" s="154"/>
    </row>
    <row r="27" spans="1:63" s="62" customFormat="1" ht="22.15" customHeight="1" thickBot="1" x14ac:dyDescent="0.3">
      <c r="A27" s="135"/>
      <c r="B27" s="427" t="s">
        <v>284</v>
      </c>
      <c r="C27" s="422"/>
      <c r="D27" s="423"/>
      <c r="E27" s="269" t="s">
        <v>285</v>
      </c>
      <c r="F27" s="566" t="s">
        <v>286</v>
      </c>
      <c r="G27" s="566"/>
      <c r="H27" s="566"/>
      <c r="I27" s="475" t="s">
        <v>287</v>
      </c>
      <c r="J27" s="475"/>
      <c r="K27" s="475"/>
      <c r="L27" s="475"/>
      <c r="M27" s="475"/>
      <c r="N27" s="268" t="s">
        <v>288</v>
      </c>
      <c r="O27" s="136"/>
      <c r="BJ27" s="153"/>
      <c r="BK27" s="154"/>
    </row>
    <row r="28" spans="1:63" s="62" customFormat="1" ht="21" customHeight="1" x14ac:dyDescent="0.25">
      <c r="A28" s="135"/>
      <c r="B28" s="428"/>
      <c r="C28" s="425"/>
      <c r="D28" s="426"/>
      <c r="E28" s="155">
        <f>SUM(E16:E19)</f>
        <v>135</v>
      </c>
      <c r="F28" s="566">
        <f>SUM(F16:F25)</f>
        <v>60</v>
      </c>
      <c r="G28" s="566"/>
      <c r="H28" s="566"/>
      <c r="I28" s="156"/>
      <c r="J28" s="270">
        <f>IF(J16="x",G16*F16)++IF(J17="x",G17*F17)+IF(J18="x",G18*F18)+IF(J19="x",G19*F19)+IF(J20="x",G20*F20)+IF(J21="x",G21*F21)+IF(J22="x",G22*F22)+IF(J23="x",G23*F23)+IF(J24="x",G24*F24)+IF(J25="x",G25*F25)</f>
        <v>0</v>
      </c>
      <c r="K28" s="270">
        <f>IF(K16="x",G16*F16)+IF(K17="x",G17*F17)+IF(K18="x",G18*F18)+IF(K19="x",G19*F19)+IF(K20="x",G20*F20)+IF(K21="x",G21*F21)+IF(K22="x",G22*F22)+IF(K23="x",G23*F23)+IF(K24="x",G24*F24)+IF(K25="x",G25*F25)</f>
        <v>0</v>
      </c>
      <c r="L28" s="270">
        <f>IF(L16="x",G16*F16)+IF(L17="x",G17*F17)+IF(L18="x",G18*F18)+IF(L19="x",G19*F19)+IF(L20="x",G20*F20)+IF(L21="x",G21*F21)+IF(L22="x",G22*F22)+IF(L23="x",G23*F23)+IF(L24="x",G24*F24)+IF(L25="x",G25*F25)</f>
        <v>0</v>
      </c>
      <c r="M28" s="270">
        <f>IF(M16="x",G16*F16)+IF(M17="x",G17*F17)+IF(M18="x",G18*F18)+IF(M19="x",G19*F19)+IF(M20="x",G20*F20)+IF(M21="x",G21*F21)+IF(M22="x",G22*F22)+IF(M23="x",G23*F23)+IF(M24="x",G24*F24)+IF(M25="x",G25*F25)</f>
        <v>0</v>
      </c>
      <c r="N28" s="157">
        <f>SUM(J28:M28)</f>
        <v>0</v>
      </c>
      <c r="O28" s="136"/>
      <c r="BJ28" s="158"/>
      <c r="BK28" s="159"/>
    </row>
    <row r="29" spans="1:63" s="62" customFormat="1" ht="6.75" customHeight="1" x14ac:dyDescent="0.25">
      <c r="A29" s="135"/>
      <c r="B29" s="567"/>
      <c r="C29" s="567"/>
      <c r="D29" s="567"/>
      <c r="E29" s="567"/>
      <c r="F29" s="567"/>
      <c r="G29" s="567"/>
      <c r="H29" s="567"/>
      <c r="I29" s="567"/>
      <c r="J29" s="567"/>
      <c r="K29" s="567"/>
      <c r="L29" s="567"/>
      <c r="M29" s="567"/>
      <c r="N29" s="567"/>
      <c r="O29" s="136"/>
      <c r="BJ29" s="158"/>
      <c r="BK29" s="159"/>
    </row>
    <row r="30" spans="1:63" s="62" customFormat="1" ht="15.75" customHeight="1" x14ac:dyDescent="0.25">
      <c r="A30" s="135"/>
      <c r="B30" s="570" t="s">
        <v>289</v>
      </c>
      <c r="C30" s="571"/>
      <c r="D30" s="572"/>
      <c r="E30" s="568" t="str">
        <f>E12</f>
        <v>Peso Assoluto Obiettivo</v>
      </c>
      <c r="F30" s="568" t="str">
        <f>F12</f>
        <v>Peso % Obiettivo</v>
      </c>
      <c r="G30" s="568" t="str">
        <f>G12</f>
        <v>Fornule</v>
      </c>
      <c r="H30" s="568" t="str">
        <f>H12</f>
        <v>Risultato (%)</v>
      </c>
      <c r="I30" s="143">
        <v>1</v>
      </c>
      <c r="J30" s="143">
        <v>2</v>
      </c>
      <c r="K30" s="143">
        <v>3</v>
      </c>
      <c r="L30" s="143">
        <v>4</v>
      </c>
      <c r="M30" s="143">
        <v>5</v>
      </c>
      <c r="N30" s="569" t="str">
        <f>N12</f>
        <v>NOTE</v>
      </c>
      <c r="O30" s="136"/>
      <c r="BJ30" s="158"/>
      <c r="BK30" s="159"/>
    </row>
    <row r="31" spans="1:63" s="62" customFormat="1" ht="27.75" customHeight="1" x14ac:dyDescent="0.25">
      <c r="A31" s="135"/>
      <c r="B31" s="573"/>
      <c r="C31" s="574"/>
      <c r="D31" s="575"/>
      <c r="E31" s="568"/>
      <c r="F31" s="568"/>
      <c r="G31" s="568"/>
      <c r="H31" s="568"/>
      <c r="I31" s="144" t="s">
        <v>232</v>
      </c>
      <c r="J31" s="144" t="s">
        <v>233</v>
      </c>
      <c r="K31" s="145" t="s">
        <v>234</v>
      </c>
      <c r="L31" s="145" t="s">
        <v>270</v>
      </c>
      <c r="M31" s="145" t="s">
        <v>271</v>
      </c>
      <c r="N31" s="569"/>
      <c r="O31" s="136"/>
      <c r="BJ31" s="158"/>
      <c r="BK31" s="159"/>
    </row>
    <row r="32" spans="1:63" s="62" customFormat="1" ht="33" customHeight="1" x14ac:dyDescent="0.25">
      <c r="A32" s="135"/>
      <c r="B32" s="146" t="s">
        <v>212</v>
      </c>
      <c r="C32" s="146" t="s">
        <v>213</v>
      </c>
      <c r="D32" s="146" t="s">
        <v>450</v>
      </c>
      <c r="E32" s="568"/>
      <c r="F32" s="568"/>
      <c r="G32" s="568"/>
      <c r="H32" s="568"/>
      <c r="I32" s="268" t="s">
        <v>56</v>
      </c>
      <c r="J32" s="268" t="s">
        <v>57</v>
      </c>
      <c r="K32" s="268" t="s">
        <v>243</v>
      </c>
      <c r="L32" s="268" t="s">
        <v>244</v>
      </c>
      <c r="M32" s="268" t="s">
        <v>245</v>
      </c>
      <c r="N32" s="569"/>
      <c r="O32" s="136"/>
      <c r="BJ32" s="158"/>
      <c r="BK32" s="159"/>
    </row>
    <row r="33" spans="1:63" s="62" customFormat="1" ht="119.25" customHeight="1" x14ac:dyDescent="0.25">
      <c r="A33" s="135"/>
      <c r="B33" s="147" t="str">
        <f>'Elenco P.I.'!B11</f>
        <v>Garantire il controllo effettivo da parte della stazione appaltante sull’esecuzione delle prestazioni</v>
      </c>
      <c r="C33" s="147" t="str">
        <f>'Elenco P.I.'!C11</f>
        <v>Predisposizione preventiva delle modalità organizzative e gestionali attraverso le quali garantire il controllo effettivo da parte della stazione appaltante sull’esecuzione delle prestazioni, programmando accessi diretti sul luogo dell’esecuzione stessa, nonché verifiche, anche a sorpresa, sull’effettiva ottemperanza a tutte le misure previste nel capitolato d'appalto. Il responsabile avvrà cura di presentare all'atto della valutazione finale e/o intermedia il documento di programmazione, corredato dalla successiva relazione su quanto effettivamente effettuato in allegato al presente obiettivo.</v>
      </c>
      <c r="D33" s="147"/>
      <c r="E33" s="148">
        <f>'Elenco P.I.'!T11</f>
        <v>6</v>
      </c>
      <c r="F33" s="149">
        <f t="shared" ref="F33:F56" si="7">(E33/E$84)*40</f>
        <v>1.7647058823529413</v>
      </c>
      <c r="G33" s="148">
        <f t="shared" ref="G33:G56" si="8">H33/100</f>
        <v>0</v>
      </c>
      <c r="H33" s="150"/>
      <c r="I33" s="151" t="str">
        <f t="shared" ref="I33:I56" si="9">IF($G33&lt;=0.2,IF($G33&gt;=0,"x",""),"")</f>
        <v>x</v>
      </c>
      <c r="J33" s="151" t="str">
        <f t="shared" ref="J33:J41" si="10">IF(G33&lt;=0.5,IF(G33&gt;=0.21,"x",""),"")</f>
        <v/>
      </c>
      <c r="K33" s="151" t="str">
        <f t="shared" ref="K33:K41" si="11">IF(G33&lt;=0.7,IF(G33&gt;=0.51,"x",""),"")</f>
        <v/>
      </c>
      <c r="L33" s="151" t="str">
        <f t="shared" ref="L33:L41" si="12">IF(G33&lt;=0.9,IF(G33&gt;=0.71,"x",""),"")</f>
        <v/>
      </c>
      <c r="M33" s="151" t="str">
        <f t="shared" ref="M33:M41" si="13">IF(G33&lt;=1,IF(G33&gt;0.9,"x",""),"")</f>
        <v/>
      </c>
      <c r="N33" s="152"/>
      <c r="O33" s="136"/>
      <c r="BJ33" s="158"/>
      <c r="BK33" s="159"/>
    </row>
    <row r="34" spans="1:63" s="62" customFormat="1" ht="70.5" customHeight="1" x14ac:dyDescent="0.25">
      <c r="A34" s="135"/>
      <c r="B34" s="147" t="str">
        <f>'Elenco P.I.'!B12</f>
        <v xml:space="preserve"> Pianificare e implementare le azioni necessarie all'introduzione del Lavoro Agile secondo le direttive di cui all'art. 87 del  D.L. n. 18 del 17/3/2020 recante "Misure straordinarie in materia di lavoro agile…" 
</v>
      </c>
      <c r="C34" s="147" t="str">
        <f>'Elenco P.I.'!C12</f>
        <v>Assicurare attraverso l'introduzione del Lavoro Agile, l'attuazione dei programmi dell'organo esecutivo dell'ente e il mantenimento di adeguati standard di servizio rilevanti per i cittadini durante l'emergenza Covid 19.</v>
      </c>
      <c r="D34" s="147"/>
      <c r="E34" s="148">
        <f>'Elenco P.I.'!T12</f>
        <v>20</v>
      </c>
      <c r="F34" s="149">
        <f t="shared" si="7"/>
        <v>5.882352941176471</v>
      </c>
      <c r="G34" s="148">
        <f t="shared" si="8"/>
        <v>0</v>
      </c>
      <c r="H34" s="150"/>
      <c r="I34" s="151" t="str">
        <f t="shared" si="9"/>
        <v>x</v>
      </c>
      <c r="J34" s="151" t="str">
        <f t="shared" si="10"/>
        <v/>
      </c>
      <c r="K34" s="151" t="str">
        <f t="shared" si="11"/>
        <v/>
      </c>
      <c r="L34" s="151" t="str">
        <f t="shared" si="12"/>
        <v/>
      </c>
      <c r="M34" s="151" t="str">
        <f t="shared" si="13"/>
        <v/>
      </c>
      <c r="N34" s="152"/>
      <c r="O34" s="136"/>
      <c r="BJ34" s="158"/>
      <c r="BK34" s="159"/>
    </row>
    <row r="35" spans="1:63" s="62" customFormat="1" ht="27.75" hidden="1" customHeight="1" x14ac:dyDescent="0.25">
      <c r="A35" s="135"/>
      <c r="B35" s="147" t="str">
        <f>'Elenco P.I.'!B13</f>
        <v>Gestione dell'emergenza sanitaria  a cura del personale della Polizia Locale</v>
      </c>
      <c r="C35" s="147" t="str">
        <f>'Elenco P.I.'!C13</f>
        <v>Gestione operativa di tutte le azioni programmate e quelle ordinarie previste al fine di garantire un'efficace governo dell'emergenza sanitaria conseguente al COVID 19</v>
      </c>
      <c r="D35" s="147"/>
      <c r="E35" s="148">
        <f>'Elenco P.I.'!T13</f>
        <v>20</v>
      </c>
      <c r="F35" s="149">
        <f t="shared" si="7"/>
        <v>5.882352941176471</v>
      </c>
      <c r="G35" s="148">
        <f t="shared" si="8"/>
        <v>0</v>
      </c>
      <c r="H35" s="150"/>
      <c r="I35" s="151" t="str">
        <f t="shared" si="9"/>
        <v>x</v>
      </c>
      <c r="J35" s="151" t="str">
        <f t="shared" si="10"/>
        <v/>
      </c>
      <c r="K35" s="151" t="str">
        <f t="shared" si="11"/>
        <v/>
      </c>
      <c r="L35" s="151" t="str">
        <f t="shared" si="12"/>
        <v/>
      </c>
      <c r="M35" s="151" t="str">
        <f t="shared" si="13"/>
        <v/>
      </c>
      <c r="N35" s="152"/>
      <c r="O35" s="136"/>
      <c r="BJ35" s="158"/>
      <c r="BK35" s="159"/>
    </row>
    <row r="36" spans="1:63" s="62" customFormat="1" ht="27.75" hidden="1" customHeight="1" x14ac:dyDescent="0.25">
      <c r="A36" s="135"/>
      <c r="B36" s="147">
        <f>'Elenco P.I.'!B14</f>
        <v>0</v>
      </c>
      <c r="C36" s="147">
        <f>'Elenco P.I.'!C14</f>
        <v>0</v>
      </c>
      <c r="D36" s="147"/>
      <c r="E36" s="148">
        <f>'Elenco P.I.'!T14</f>
        <v>0</v>
      </c>
      <c r="F36" s="149">
        <f t="shared" si="7"/>
        <v>0</v>
      </c>
      <c r="G36" s="148">
        <f t="shared" si="8"/>
        <v>0</v>
      </c>
      <c r="H36" s="150"/>
      <c r="I36" s="151" t="str">
        <f t="shared" si="9"/>
        <v>x</v>
      </c>
      <c r="J36" s="151" t="str">
        <f t="shared" si="10"/>
        <v/>
      </c>
      <c r="K36" s="151" t="str">
        <f t="shared" si="11"/>
        <v/>
      </c>
      <c r="L36" s="151" t="str">
        <f t="shared" si="12"/>
        <v/>
      </c>
      <c r="M36" s="151" t="str">
        <f t="shared" si="13"/>
        <v/>
      </c>
      <c r="N36" s="152"/>
      <c r="O36" s="136"/>
      <c r="BJ36" s="158"/>
      <c r="BK36" s="159"/>
    </row>
    <row r="37" spans="1:63" s="62" customFormat="1" ht="27.75" hidden="1" customHeight="1" x14ac:dyDescent="0.25">
      <c r="A37" s="135"/>
      <c r="B37" s="147">
        <f>'Elenco P.I.'!B15</f>
        <v>0</v>
      </c>
      <c r="C37" s="147">
        <f>'Elenco P.I.'!C15</f>
        <v>0</v>
      </c>
      <c r="D37" s="147"/>
      <c r="E37" s="148">
        <f>'Elenco P.I.'!T15</f>
        <v>0</v>
      </c>
      <c r="F37" s="149">
        <f t="shared" si="7"/>
        <v>0</v>
      </c>
      <c r="G37" s="148">
        <f t="shared" si="8"/>
        <v>0</v>
      </c>
      <c r="H37" s="150"/>
      <c r="I37" s="151" t="str">
        <f t="shared" si="9"/>
        <v>x</v>
      </c>
      <c r="J37" s="151" t="str">
        <f t="shared" si="10"/>
        <v/>
      </c>
      <c r="K37" s="151" t="str">
        <f t="shared" si="11"/>
        <v/>
      </c>
      <c r="L37" s="151" t="str">
        <f t="shared" si="12"/>
        <v/>
      </c>
      <c r="M37" s="151" t="str">
        <f t="shared" si="13"/>
        <v/>
      </c>
      <c r="N37" s="152"/>
      <c r="O37" s="136"/>
      <c r="BJ37" s="158"/>
      <c r="BK37" s="159"/>
    </row>
    <row r="38" spans="1:63" s="62" customFormat="1" ht="27.75" hidden="1" customHeight="1" x14ac:dyDescent="0.25">
      <c r="A38" s="135"/>
      <c r="B38" s="147">
        <f>'Elenco P.I.'!B16</f>
        <v>0</v>
      </c>
      <c r="C38" s="147">
        <f>'Elenco P.I.'!C16</f>
        <v>0</v>
      </c>
      <c r="D38" s="147"/>
      <c r="E38" s="148">
        <f>'Elenco P.I.'!T16</f>
        <v>0</v>
      </c>
      <c r="F38" s="149">
        <f t="shared" si="7"/>
        <v>0</v>
      </c>
      <c r="G38" s="148">
        <f t="shared" si="8"/>
        <v>0</v>
      </c>
      <c r="H38" s="150"/>
      <c r="I38" s="151" t="str">
        <f t="shared" si="9"/>
        <v>x</v>
      </c>
      <c r="J38" s="151" t="str">
        <f t="shared" si="10"/>
        <v/>
      </c>
      <c r="K38" s="151" t="str">
        <f t="shared" si="11"/>
        <v/>
      </c>
      <c r="L38" s="151" t="str">
        <f t="shared" si="12"/>
        <v/>
      </c>
      <c r="M38" s="151" t="str">
        <f t="shared" si="13"/>
        <v/>
      </c>
      <c r="N38" s="152"/>
      <c r="O38" s="136"/>
      <c r="BJ38" s="158"/>
      <c r="BK38" s="159"/>
    </row>
    <row r="39" spans="1:63" s="62" customFormat="1" ht="27.75" hidden="1" customHeight="1" x14ac:dyDescent="0.25">
      <c r="A39" s="135"/>
      <c r="B39" s="147">
        <f>'Elenco P.I.'!B17</f>
        <v>0</v>
      </c>
      <c r="C39" s="147">
        <f>'Elenco P.I.'!C17</f>
        <v>0</v>
      </c>
      <c r="D39" s="147"/>
      <c r="E39" s="148">
        <f>'Elenco P.I.'!T17</f>
        <v>0</v>
      </c>
      <c r="F39" s="149">
        <f t="shared" si="7"/>
        <v>0</v>
      </c>
      <c r="G39" s="148">
        <f t="shared" si="8"/>
        <v>0</v>
      </c>
      <c r="H39" s="150"/>
      <c r="I39" s="151" t="str">
        <f t="shared" si="9"/>
        <v>x</v>
      </c>
      <c r="J39" s="151" t="str">
        <f t="shared" si="10"/>
        <v/>
      </c>
      <c r="K39" s="151" t="str">
        <f t="shared" si="11"/>
        <v/>
      </c>
      <c r="L39" s="151" t="str">
        <f t="shared" si="12"/>
        <v/>
      </c>
      <c r="M39" s="151" t="str">
        <f t="shared" si="13"/>
        <v/>
      </c>
      <c r="N39" s="152"/>
      <c r="O39" s="136"/>
      <c r="BJ39" s="158"/>
      <c r="BK39" s="159"/>
    </row>
    <row r="40" spans="1:63" s="62" customFormat="1" ht="27.75" hidden="1" customHeight="1" x14ac:dyDescent="0.25">
      <c r="A40" s="135"/>
      <c r="B40" s="147">
        <f>'Elenco P.I.'!B18</f>
        <v>0</v>
      </c>
      <c r="C40" s="147">
        <f>'Elenco P.I.'!C18</f>
        <v>0</v>
      </c>
      <c r="D40" s="147"/>
      <c r="E40" s="148">
        <f>'Elenco P.I.'!T18</f>
        <v>0</v>
      </c>
      <c r="F40" s="149">
        <f t="shared" si="7"/>
        <v>0</v>
      </c>
      <c r="G40" s="148">
        <f t="shared" si="8"/>
        <v>0</v>
      </c>
      <c r="H40" s="150"/>
      <c r="I40" s="151" t="str">
        <f t="shared" si="9"/>
        <v>x</v>
      </c>
      <c r="J40" s="151" t="str">
        <f t="shared" si="10"/>
        <v/>
      </c>
      <c r="K40" s="151" t="str">
        <f t="shared" si="11"/>
        <v/>
      </c>
      <c r="L40" s="151" t="str">
        <f t="shared" si="12"/>
        <v/>
      </c>
      <c r="M40" s="151" t="str">
        <f t="shared" si="13"/>
        <v/>
      </c>
      <c r="N40" s="152"/>
      <c r="O40" s="136"/>
      <c r="BJ40" s="158"/>
      <c r="BK40" s="159"/>
    </row>
    <row r="41" spans="1:63" s="62" customFormat="1" ht="27.75" hidden="1" customHeight="1" x14ac:dyDescent="0.25">
      <c r="A41" s="135"/>
      <c r="B41" s="147">
        <f>'Elenco P.I.'!B19</f>
        <v>0</v>
      </c>
      <c r="C41" s="147">
        <f>'Elenco P.I.'!C19</f>
        <v>0</v>
      </c>
      <c r="D41" s="147"/>
      <c r="E41" s="148">
        <f>'Elenco P.I.'!T19</f>
        <v>0</v>
      </c>
      <c r="F41" s="149">
        <f t="shared" si="7"/>
        <v>0</v>
      </c>
      <c r="G41" s="148">
        <f t="shared" si="8"/>
        <v>0</v>
      </c>
      <c r="H41" s="150"/>
      <c r="I41" s="151" t="str">
        <f t="shared" si="9"/>
        <v>x</v>
      </c>
      <c r="J41" s="151" t="str">
        <f t="shared" si="10"/>
        <v/>
      </c>
      <c r="K41" s="151" t="str">
        <f t="shared" si="11"/>
        <v/>
      </c>
      <c r="L41" s="151" t="str">
        <f t="shared" si="12"/>
        <v/>
      </c>
      <c r="M41" s="151" t="str">
        <f t="shared" si="13"/>
        <v/>
      </c>
      <c r="N41" s="152"/>
      <c r="O41" s="136"/>
      <c r="BJ41" s="158"/>
      <c r="BK41" s="159"/>
    </row>
    <row r="42" spans="1:63" s="62" customFormat="1" ht="27.75" hidden="1" customHeight="1" x14ac:dyDescent="0.25">
      <c r="A42" s="135"/>
      <c r="B42" s="147">
        <f>'Elenco P.I.'!B20</f>
        <v>0</v>
      </c>
      <c r="C42" s="147">
        <f>'Elenco P.I.'!C20</f>
        <v>0</v>
      </c>
      <c r="D42" s="390"/>
      <c r="E42" s="148">
        <f>'Elenco P.I.'!T20</f>
        <v>0</v>
      </c>
      <c r="F42" s="149">
        <f t="shared" si="7"/>
        <v>0</v>
      </c>
      <c r="G42" s="148">
        <f t="shared" si="8"/>
        <v>0</v>
      </c>
      <c r="H42" s="150"/>
      <c r="I42" s="151" t="str">
        <f t="shared" si="9"/>
        <v>x</v>
      </c>
      <c r="J42" s="151" t="str">
        <f t="shared" ref="J42:J56" si="14">IF(G42&lt;=0.5,IF(G42&gt;=0.21,"x",""),"")</f>
        <v/>
      </c>
      <c r="K42" s="151" t="str">
        <f t="shared" ref="K42:K56" si="15">IF(G42&lt;=0.7,IF(G42&gt;=0.51,"x",""),"")</f>
        <v/>
      </c>
      <c r="L42" s="151" t="str">
        <f t="shared" ref="L42:L56" si="16">IF(G42&lt;=0.9,IF(G42&gt;=0.71,"x",""),"")</f>
        <v/>
      </c>
      <c r="M42" s="151" t="str">
        <f t="shared" ref="M42:M56" si="17">IF(G42&lt;=1,IF(G42&gt;0.9,"x",""),"")</f>
        <v/>
      </c>
      <c r="N42" s="152"/>
      <c r="O42" s="136"/>
      <c r="BJ42" s="158"/>
      <c r="BK42" s="159"/>
    </row>
    <row r="43" spans="1:63" s="62" customFormat="1" ht="27.75" hidden="1" customHeight="1" x14ac:dyDescent="0.25">
      <c r="A43" s="135"/>
      <c r="B43" s="147">
        <f>'Elenco P.I.'!B21</f>
        <v>0</v>
      </c>
      <c r="C43" s="147">
        <f>'Elenco P.I.'!C21</f>
        <v>0</v>
      </c>
      <c r="D43" s="390"/>
      <c r="E43" s="148">
        <f>'Elenco P.I.'!T21</f>
        <v>0</v>
      </c>
      <c r="F43" s="149">
        <f t="shared" si="7"/>
        <v>0</v>
      </c>
      <c r="G43" s="148">
        <f t="shared" si="8"/>
        <v>0</v>
      </c>
      <c r="H43" s="150"/>
      <c r="I43" s="151" t="str">
        <f t="shared" si="9"/>
        <v>x</v>
      </c>
      <c r="J43" s="151" t="str">
        <f t="shared" si="14"/>
        <v/>
      </c>
      <c r="K43" s="151" t="str">
        <f t="shared" si="15"/>
        <v/>
      </c>
      <c r="L43" s="151" t="str">
        <f t="shared" si="16"/>
        <v/>
      </c>
      <c r="M43" s="151" t="str">
        <f t="shared" si="17"/>
        <v/>
      </c>
      <c r="N43" s="152"/>
      <c r="O43" s="136"/>
      <c r="BJ43" s="158"/>
      <c r="BK43" s="159"/>
    </row>
    <row r="44" spans="1:63" s="62" customFormat="1" ht="27.75" hidden="1" customHeight="1" x14ac:dyDescent="0.25">
      <c r="A44" s="135"/>
      <c r="B44" s="147">
        <f>'Elenco P.I.'!B22</f>
        <v>0</v>
      </c>
      <c r="C44" s="147">
        <f>'Elenco P.I.'!C22</f>
        <v>0</v>
      </c>
      <c r="D44" s="390"/>
      <c r="E44" s="148">
        <f>'Elenco P.I.'!T22</f>
        <v>0</v>
      </c>
      <c r="F44" s="149">
        <f t="shared" si="7"/>
        <v>0</v>
      </c>
      <c r="G44" s="148">
        <f t="shared" si="8"/>
        <v>0</v>
      </c>
      <c r="H44" s="150"/>
      <c r="I44" s="151" t="str">
        <f t="shared" si="9"/>
        <v>x</v>
      </c>
      <c r="J44" s="151" t="str">
        <f t="shared" si="14"/>
        <v/>
      </c>
      <c r="K44" s="151" t="str">
        <f t="shared" si="15"/>
        <v/>
      </c>
      <c r="L44" s="151" t="str">
        <f t="shared" si="16"/>
        <v/>
      </c>
      <c r="M44" s="151" t="str">
        <f t="shared" si="17"/>
        <v/>
      </c>
      <c r="N44" s="152"/>
      <c r="O44" s="136"/>
      <c r="BJ44" s="158"/>
      <c r="BK44" s="159"/>
    </row>
    <row r="45" spans="1:63" s="62" customFormat="1" ht="27.75" hidden="1" customHeight="1" x14ac:dyDescent="0.25">
      <c r="A45" s="135"/>
      <c r="B45" s="147">
        <f>'Elenco P.I.'!B23</f>
        <v>0</v>
      </c>
      <c r="C45" s="147">
        <f>'Elenco P.I.'!C23</f>
        <v>0</v>
      </c>
      <c r="D45" s="390"/>
      <c r="E45" s="148">
        <f>'Elenco P.I.'!T23</f>
        <v>0</v>
      </c>
      <c r="F45" s="149">
        <f t="shared" si="7"/>
        <v>0</v>
      </c>
      <c r="G45" s="148">
        <f t="shared" si="8"/>
        <v>0</v>
      </c>
      <c r="H45" s="150"/>
      <c r="I45" s="151" t="str">
        <f t="shared" si="9"/>
        <v>x</v>
      </c>
      <c r="J45" s="151" t="str">
        <f t="shared" si="14"/>
        <v/>
      </c>
      <c r="K45" s="151" t="str">
        <f t="shared" si="15"/>
        <v/>
      </c>
      <c r="L45" s="151" t="str">
        <f t="shared" si="16"/>
        <v/>
      </c>
      <c r="M45" s="151" t="str">
        <f t="shared" si="17"/>
        <v/>
      </c>
      <c r="N45" s="152"/>
      <c r="O45" s="136"/>
      <c r="BJ45" s="158"/>
      <c r="BK45" s="159"/>
    </row>
    <row r="46" spans="1:63" s="62" customFormat="1" ht="27.75" hidden="1" customHeight="1" x14ac:dyDescent="0.25">
      <c r="A46" s="135"/>
      <c r="B46" s="147">
        <f>'Elenco P.I.'!B24</f>
        <v>0</v>
      </c>
      <c r="C46" s="147">
        <f>'Elenco P.I.'!C24</f>
        <v>0</v>
      </c>
      <c r="D46" s="390"/>
      <c r="E46" s="148">
        <f>'Elenco P.I.'!T24</f>
        <v>0</v>
      </c>
      <c r="F46" s="149">
        <f t="shared" si="7"/>
        <v>0</v>
      </c>
      <c r="G46" s="148">
        <f t="shared" si="8"/>
        <v>0</v>
      </c>
      <c r="H46" s="150"/>
      <c r="I46" s="151" t="str">
        <f t="shared" si="9"/>
        <v>x</v>
      </c>
      <c r="J46" s="151" t="str">
        <f t="shared" si="14"/>
        <v/>
      </c>
      <c r="K46" s="151" t="str">
        <f t="shared" si="15"/>
        <v/>
      </c>
      <c r="L46" s="151" t="str">
        <f t="shared" si="16"/>
        <v/>
      </c>
      <c r="M46" s="151" t="str">
        <f t="shared" si="17"/>
        <v/>
      </c>
      <c r="N46" s="152"/>
      <c r="O46" s="136"/>
      <c r="BJ46" s="158"/>
      <c r="BK46" s="159"/>
    </row>
    <row r="47" spans="1:63" s="62" customFormat="1" ht="27.75" hidden="1" customHeight="1" x14ac:dyDescent="0.25">
      <c r="A47" s="135"/>
      <c r="B47" s="147">
        <f>'Elenco P.I.'!B25</f>
        <v>0</v>
      </c>
      <c r="C47" s="147">
        <f>'Elenco P.I.'!C25</f>
        <v>0</v>
      </c>
      <c r="D47" s="390"/>
      <c r="E47" s="148">
        <f>'Elenco P.I.'!T25</f>
        <v>0</v>
      </c>
      <c r="F47" s="149">
        <f t="shared" si="7"/>
        <v>0</v>
      </c>
      <c r="G47" s="148">
        <f t="shared" si="8"/>
        <v>0</v>
      </c>
      <c r="H47" s="150"/>
      <c r="I47" s="151" t="str">
        <f t="shared" si="9"/>
        <v>x</v>
      </c>
      <c r="J47" s="151" t="str">
        <f t="shared" si="14"/>
        <v/>
      </c>
      <c r="K47" s="151" t="str">
        <f t="shared" si="15"/>
        <v/>
      </c>
      <c r="L47" s="151" t="str">
        <f t="shared" si="16"/>
        <v/>
      </c>
      <c r="M47" s="151" t="str">
        <f t="shared" si="17"/>
        <v/>
      </c>
      <c r="N47" s="152"/>
      <c r="O47" s="136"/>
      <c r="BJ47" s="158"/>
      <c r="BK47" s="159"/>
    </row>
    <row r="48" spans="1:63" s="62" customFormat="1" ht="27.75" hidden="1" customHeight="1" x14ac:dyDescent="0.25">
      <c r="A48" s="135"/>
      <c r="B48" s="147">
        <f>'Elenco P.I.'!B26</f>
        <v>0</v>
      </c>
      <c r="C48" s="147">
        <f>'Elenco P.I.'!C26</f>
        <v>0</v>
      </c>
      <c r="D48" s="390"/>
      <c r="E48" s="148">
        <f>'Elenco P.I.'!T26</f>
        <v>0</v>
      </c>
      <c r="F48" s="149">
        <f t="shared" si="7"/>
        <v>0</v>
      </c>
      <c r="G48" s="148">
        <f t="shared" si="8"/>
        <v>0</v>
      </c>
      <c r="H48" s="150"/>
      <c r="I48" s="151" t="str">
        <f t="shared" si="9"/>
        <v>x</v>
      </c>
      <c r="J48" s="151" t="str">
        <f t="shared" si="14"/>
        <v/>
      </c>
      <c r="K48" s="151" t="str">
        <f t="shared" si="15"/>
        <v/>
      </c>
      <c r="L48" s="151" t="str">
        <f t="shared" si="16"/>
        <v/>
      </c>
      <c r="M48" s="151" t="str">
        <f t="shared" si="17"/>
        <v/>
      </c>
      <c r="N48" s="152"/>
      <c r="O48" s="136"/>
      <c r="BJ48" s="158"/>
      <c r="BK48" s="159"/>
    </row>
    <row r="49" spans="1:63" s="62" customFormat="1" ht="27.75" hidden="1" customHeight="1" x14ac:dyDescent="0.25">
      <c r="A49" s="135"/>
      <c r="B49" s="147">
        <f>'Elenco P.I.'!B27</f>
        <v>0</v>
      </c>
      <c r="C49" s="147">
        <f>'Elenco P.I.'!C27</f>
        <v>0</v>
      </c>
      <c r="D49" s="390"/>
      <c r="E49" s="148">
        <f>'Elenco P.I.'!T27</f>
        <v>0</v>
      </c>
      <c r="F49" s="149">
        <f t="shared" si="7"/>
        <v>0</v>
      </c>
      <c r="G49" s="148">
        <f t="shared" si="8"/>
        <v>0</v>
      </c>
      <c r="H49" s="150"/>
      <c r="I49" s="151" t="str">
        <f t="shared" si="9"/>
        <v>x</v>
      </c>
      <c r="J49" s="151" t="str">
        <f t="shared" si="14"/>
        <v/>
      </c>
      <c r="K49" s="151" t="str">
        <f t="shared" si="15"/>
        <v/>
      </c>
      <c r="L49" s="151" t="str">
        <f t="shared" si="16"/>
        <v/>
      </c>
      <c r="M49" s="151" t="str">
        <f t="shared" si="17"/>
        <v/>
      </c>
      <c r="N49" s="152"/>
      <c r="O49" s="136"/>
      <c r="BJ49" s="158"/>
      <c r="BK49" s="159"/>
    </row>
    <row r="50" spans="1:63" s="62" customFormat="1" ht="27.75" hidden="1" customHeight="1" x14ac:dyDescent="0.25">
      <c r="A50" s="135"/>
      <c r="B50" s="147">
        <f>'Elenco P.I.'!B28</f>
        <v>0</v>
      </c>
      <c r="C50" s="147">
        <f>'Elenco P.I.'!C28</f>
        <v>0</v>
      </c>
      <c r="D50" s="390"/>
      <c r="E50" s="148">
        <f>'Elenco P.I.'!T28</f>
        <v>0</v>
      </c>
      <c r="F50" s="149">
        <f t="shared" si="7"/>
        <v>0</v>
      </c>
      <c r="G50" s="148">
        <f t="shared" si="8"/>
        <v>0</v>
      </c>
      <c r="H50" s="150"/>
      <c r="I50" s="151" t="str">
        <f t="shared" si="9"/>
        <v>x</v>
      </c>
      <c r="J50" s="151" t="str">
        <f t="shared" si="14"/>
        <v/>
      </c>
      <c r="K50" s="151" t="str">
        <f t="shared" si="15"/>
        <v/>
      </c>
      <c r="L50" s="151" t="str">
        <f t="shared" si="16"/>
        <v/>
      </c>
      <c r="M50" s="151" t="str">
        <f t="shared" si="17"/>
        <v/>
      </c>
      <c r="N50" s="152"/>
      <c r="O50" s="136"/>
      <c r="BJ50" s="158"/>
      <c r="BK50" s="159"/>
    </row>
    <row r="51" spans="1:63" s="62" customFormat="1" ht="27.75" hidden="1" customHeight="1" x14ac:dyDescent="0.25">
      <c r="A51" s="135"/>
      <c r="B51" s="147">
        <f>'Elenco P.I.'!B29</f>
        <v>0</v>
      </c>
      <c r="C51" s="147">
        <f>'Elenco P.I.'!C29</f>
        <v>0</v>
      </c>
      <c r="D51" s="390"/>
      <c r="E51" s="148">
        <f>'Elenco P.I.'!T29</f>
        <v>0</v>
      </c>
      <c r="F51" s="149">
        <f t="shared" si="7"/>
        <v>0</v>
      </c>
      <c r="G51" s="148">
        <f t="shared" si="8"/>
        <v>0</v>
      </c>
      <c r="H51" s="150"/>
      <c r="I51" s="151" t="str">
        <f t="shared" si="9"/>
        <v>x</v>
      </c>
      <c r="J51" s="151" t="str">
        <f t="shared" si="14"/>
        <v/>
      </c>
      <c r="K51" s="151" t="str">
        <f t="shared" si="15"/>
        <v/>
      </c>
      <c r="L51" s="151" t="str">
        <f t="shared" si="16"/>
        <v/>
      </c>
      <c r="M51" s="151" t="str">
        <f t="shared" si="17"/>
        <v/>
      </c>
      <c r="N51" s="152"/>
      <c r="O51" s="136"/>
      <c r="BJ51" s="158"/>
      <c r="BK51" s="159"/>
    </row>
    <row r="52" spans="1:63" s="62" customFormat="1" ht="27.75" hidden="1" customHeight="1" x14ac:dyDescent="0.25">
      <c r="A52" s="135"/>
      <c r="B52" s="147">
        <f>'Elenco P.I.'!B30</f>
        <v>0</v>
      </c>
      <c r="C52" s="147">
        <f>'Elenco P.I.'!C30</f>
        <v>0</v>
      </c>
      <c r="D52" s="390"/>
      <c r="E52" s="148">
        <f>'Elenco P.I.'!T30</f>
        <v>0</v>
      </c>
      <c r="F52" s="149">
        <f t="shared" si="7"/>
        <v>0</v>
      </c>
      <c r="G52" s="148">
        <f t="shared" si="8"/>
        <v>0</v>
      </c>
      <c r="H52" s="150"/>
      <c r="I52" s="151" t="str">
        <f t="shared" si="9"/>
        <v>x</v>
      </c>
      <c r="J52" s="151" t="str">
        <f t="shared" si="14"/>
        <v/>
      </c>
      <c r="K52" s="151" t="str">
        <f t="shared" si="15"/>
        <v/>
      </c>
      <c r="L52" s="151" t="str">
        <f t="shared" si="16"/>
        <v/>
      </c>
      <c r="M52" s="151" t="str">
        <f t="shared" si="17"/>
        <v/>
      </c>
      <c r="N52" s="152"/>
      <c r="O52" s="136"/>
      <c r="BJ52" s="158"/>
      <c r="BK52" s="159"/>
    </row>
    <row r="53" spans="1:63" s="62" customFormat="1" ht="27.75" hidden="1" customHeight="1" x14ac:dyDescent="0.25">
      <c r="A53" s="135"/>
      <c r="B53" s="147">
        <f>'Elenco P.I.'!B31</f>
        <v>0</v>
      </c>
      <c r="C53" s="147">
        <f>'Elenco P.I.'!C31</f>
        <v>0</v>
      </c>
      <c r="D53" s="390"/>
      <c r="E53" s="148">
        <f>'Elenco P.I.'!T31</f>
        <v>0</v>
      </c>
      <c r="F53" s="149">
        <f t="shared" si="7"/>
        <v>0</v>
      </c>
      <c r="G53" s="148">
        <f t="shared" si="8"/>
        <v>0</v>
      </c>
      <c r="H53" s="150"/>
      <c r="I53" s="151" t="str">
        <f t="shared" si="9"/>
        <v>x</v>
      </c>
      <c r="J53" s="151" t="str">
        <f t="shared" si="14"/>
        <v/>
      </c>
      <c r="K53" s="151" t="str">
        <f t="shared" si="15"/>
        <v/>
      </c>
      <c r="L53" s="151" t="str">
        <f t="shared" si="16"/>
        <v/>
      </c>
      <c r="M53" s="151" t="str">
        <f t="shared" si="17"/>
        <v/>
      </c>
      <c r="N53" s="152"/>
      <c r="O53" s="136"/>
      <c r="BJ53" s="158"/>
      <c r="BK53" s="159"/>
    </row>
    <row r="54" spans="1:63" s="62" customFormat="1" ht="27.75" hidden="1" customHeight="1" x14ac:dyDescent="0.25">
      <c r="A54" s="135"/>
      <c r="B54" s="147">
        <f>'Elenco P.I.'!B32</f>
        <v>0</v>
      </c>
      <c r="C54" s="147">
        <f>'Elenco P.I.'!C32</f>
        <v>0</v>
      </c>
      <c r="D54" s="390"/>
      <c r="E54" s="148">
        <f>'Elenco P.I.'!T32</f>
        <v>0</v>
      </c>
      <c r="F54" s="149">
        <f t="shared" si="7"/>
        <v>0</v>
      </c>
      <c r="G54" s="148">
        <f t="shared" si="8"/>
        <v>0</v>
      </c>
      <c r="H54" s="150"/>
      <c r="I54" s="151" t="str">
        <f t="shared" si="9"/>
        <v>x</v>
      </c>
      <c r="J54" s="151" t="str">
        <f t="shared" si="14"/>
        <v/>
      </c>
      <c r="K54" s="151" t="str">
        <f t="shared" si="15"/>
        <v/>
      </c>
      <c r="L54" s="151" t="str">
        <f t="shared" si="16"/>
        <v/>
      </c>
      <c r="M54" s="151" t="str">
        <f t="shared" si="17"/>
        <v/>
      </c>
      <c r="N54" s="152"/>
      <c r="O54" s="136"/>
      <c r="BJ54" s="158"/>
      <c r="BK54" s="159"/>
    </row>
    <row r="55" spans="1:63" s="62" customFormat="1" ht="27.75" hidden="1" customHeight="1" x14ac:dyDescent="0.25">
      <c r="A55" s="135"/>
      <c r="B55" s="147">
        <f>'Elenco P.I.'!B33</f>
        <v>0</v>
      </c>
      <c r="C55" s="147">
        <f>'Elenco P.I.'!C33</f>
        <v>0</v>
      </c>
      <c r="D55" s="390"/>
      <c r="E55" s="148">
        <f>'Elenco P.I.'!T33</f>
        <v>0</v>
      </c>
      <c r="F55" s="149">
        <f t="shared" si="7"/>
        <v>0</v>
      </c>
      <c r="G55" s="148">
        <f t="shared" si="8"/>
        <v>0</v>
      </c>
      <c r="H55" s="150"/>
      <c r="I55" s="151" t="str">
        <f t="shared" si="9"/>
        <v>x</v>
      </c>
      <c r="J55" s="151" t="str">
        <f t="shared" si="14"/>
        <v/>
      </c>
      <c r="K55" s="151" t="str">
        <f t="shared" si="15"/>
        <v/>
      </c>
      <c r="L55" s="151" t="str">
        <f t="shared" si="16"/>
        <v/>
      </c>
      <c r="M55" s="151" t="str">
        <f t="shared" si="17"/>
        <v/>
      </c>
      <c r="N55" s="152"/>
      <c r="O55" s="136"/>
      <c r="BJ55" s="158"/>
      <c r="BK55" s="159"/>
    </row>
    <row r="56" spans="1:63" s="62" customFormat="1" ht="27.75" hidden="1" customHeight="1" x14ac:dyDescent="0.25">
      <c r="A56" s="135"/>
      <c r="B56" s="147">
        <f>'Elenco P.I.'!B34</f>
        <v>0</v>
      </c>
      <c r="C56" s="147">
        <f>'Elenco P.I.'!C34</f>
        <v>0</v>
      </c>
      <c r="D56" s="390"/>
      <c r="E56" s="148">
        <f>'Elenco P.I.'!T34</f>
        <v>0</v>
      </c>
      <c r="F56" s="149">
        <f t="shared" si="7"/>
        <v>0</v>
      </c>
      <c r="G56" s="148">
        <f t="shared" si="8"/>
        <v>0</v>
      </c>
      <c r="H56" s="150"/>
      <c r="I56" s="151" t="str">
        <f t="shared" si="9"/>
        <v>x</v>
      </c>
      <c r="J56" s="151" t="str">
        <f t="shared" si="14"/>
        <v/>
      </c>
      <c r="K56" s="151" t="str">
        <f t="shared" si="15"/>
        <v/>
      </c>
      <c r="L56" s="151" t="str">
        <f t="shared" si="16"/>
        <v/>
      </c>
      <c r="M56" s="151" t="str">
        <f t="shared" si="17"/>
        <v/>
      </c>
      <c r="N56" s="152"/>
      <c r="O56" s="136"/>
      <c r="BJ56" s="158"/>
      <c r="BK56" s="159"/>
    </row>
    <row r="57" spans="1:63" s="62" customFormat="1" ht="27.75" customHeight="1" x14ac:dyDescent="0.25">
      <c r="A57" s="135"/>
      <c r="B57" s="400" t="s">
        <v>460</v>
      </c>
      <c r="C57" s="396" t="s">
        <v>464</v>
      </c>
      <c r="D57" s="390"/>
      <c r="E57" s="148"/>
      <c r="F57" s="149"/>
      <c r="G57" s="148"/>
      <c r="H57" s="150"/>
      <c r="I57" s="151"/>
      <c r="J57" s="151"/>
      <c r="K57" s="151"/>
      <c r="L57" s="151"/>
      <c r="M57" s="151"/>
      <c r="N57" s="152"/>
      <c r="O57" s="136"/>
      <c r="BJ57" s="158"/>
      <c r="BK57" s="159"/>
    </row>
    <row r="58" spans="1:63" s="62" customFormat="1" ht="27.75" customHeight="1" thickBot="1" x14ac:dyDescent="0.3">
      <c r="A58" s="135"/>
      <c r="B58" s="427" t="s">
        <v>290</v>
      </c>
      <c r="C58" s="422"/>
      <c r="D58" s="423"/>
      <c r="E58" s="269" t="s">
        <v>285</v>
      </c>
      <c r="F58" s="566" t="s">
        <v>286</v>
      </c>
      <c r="G58" s="566"/>
      <c r="H58" s="566"/>
      <c r="I58" s="475" t="s">
        <v>287</v>
      </c>
      <c r="J58" s="475"/>
      <c r="K58" s="475"/>
      <c r="L58" s="475"/>
      <c r="M58" s="475"/>
      <c r="N58" s="268" t="s">
        <v>288</v>
      </c>
      <c r="O58" s="136"/>
      <c r="BJ58" s="153"/>
      <c r="BK58" s="154"/>
    </row>
    <row r="59" spans="1:63" s="62" customFormat="1" ht="21" customHeight="1" x14ac:dyDescent="0.25">
      <c r="A59" s="135"/>
      <c r="B59" s="428"/>
      <c r="C59" s="425"/>
      <c r="D59" s="426"/>
      <c r="E59" s="155">
        <f>SUM(E31:E58)</f>
        <v>46</v>
      </c>
      <c r="F59" s="566">
        <f>SUM(F33:F39)</f>
        <v>13.529411764705884</v>
      </c>
      <c r="G59" s="566"/>
      <c r="H59" s="566"/>
      <c r="I59" s="156"/>
      <c r="J59" s="160">
        <f>IF(J33="x",G33*F33)+IF(J34="x",G34*F34)+IF(J35="x",G35*F35)+IF(J36="x",G36*F36)+IF(J37="x",G37*F37)+IF(J38="x",G38*F38)+IF(J39="x",G39*F39)+IF(J40="x",G40*F40)+IF(J41="x",G41*F41)+IF(J42="x",G42*F42)+IF(J43="x",G43*F43)+IF(J44="x",G44*F44)+IF(J45="x",G45*F45)+IF(J46="x",G46*F46)+IF(J47="x",G47*F47)+IF(J48="x",G48*F48)+IF(J49="x",G49*F49)+IF(J50="x",G50*F50)+IF(J51="x",G51*F51)+IF(J52="x",G52*F52)+IF(J53="x",G53*F53)+IF(J54="x",G54*F54)+IF(J55="x",G55*F55)+IF(J56="x",G56*F56)</f>
        <v>0</v>
      </c>
      <c r="K59" s="160">
        <f>IF(K33="x",H33*G33)+IF(K34="x",H34*G34)+IF(K35="x",H35*G35)+IF(K36="x",H36*G36)+IF(K37="x",H37*G37)+IF(K38="x",H38*G38)+IF(K39="x",H39*G39)+IF(K40="x",H40*G40)+IF(K41="x",H41*G41)+IF(K42="x",H42*G42)+IF(K43="x",H43*G43)+IF(K44="x",H44*G44)+IF(K45="x",H45*G45)+IF(K46="x",H46*G46)+IF(K47="x",H47*G47)+IF(K48="x",H48*G48)+IF(K49="x",H49*G49)+IF(K50="x",H50*G50)+IF(K51="x",H51*G51)+IF(K52="x",H52*G52)+IF(K53="x",H53*G53)+IF(K54="x",H54*G54)+IF(K55="x",H55*G55)+IF(K56="x",H56*G56)</f>
        <v>0</v>
      </c>
      <c r="L59" s="160">
        <f>IF(L33="x",I33*H33)+IF(L34="x",I34*H34)+IF(L35="x",I35*H35)+IF(L36="x",I36*H36)+IF(L37="x",I37*H37)+IF(L38="x",I38*H38)+IF(L39="x",I39*H39)+IF(L40="x",I40*H40)+IF(L41="x",I41*H41)+IF(L42="x",I42*H42)+IF(L43="x",I43*H43)+IF(L44="x",I44*H44)+IF(L45="x",I45*H45)+IF(L46="x",I46*H46)+IF(L47="x",I47*H47)+IF(L48="x",I48*H48)+IF(L49="x",I49*H49)+IF(L50="x",I50*H50)+IF(L51="x",I51*H51)+IF(L52="x",I52*H52)+IF(L53="x",I53*H53)+IF(L54="x",I54*H54)+IF(L55="x",I55*H55)+IF(L56="x",I56*H56)</f>
        <v>0</v>
      </c>
      <c r="M59" s="160">
        <f>IF(M33="x",J33*I33)+IF(M34="x",J34*I34)+IF(M35="x",J35*I35)+IF(M36="x",J36*I36)+IF(M37="x",J37*I37)+IF(M38="x",J38*I38)+IF(M39="x",J39*I39)+IF(M40="x",J40*I40)+IF(M41="x",J41*I41)+IF(M42="x",J42*I42)+IF(M43="x",J43*I43)+IF(M44="x",J44*I44)+IF(M45="x",J45*I45)+IF(M46="x",J46*I46)+IF(M47="x",J47*I47)+IF(M48="x",J48*I48)+IF(M49="x",J49*I49)+IF(M50="x",J50*I50)+IF(M51="x",J51*I51)+IF(M52="x",J52*I52)+IF(M53="x",J53*I53)+IF(M54="x",J54*I54)+IF(M55="x",J55*I55)+IF(M56="x",J56*I56)</f>
        <v>0</v>
      </c>
      <c r="N59" s="161">
        <f>SUM(J59:M59)</f>
        <v>0</v>
      </c>
      <c r="O59" s="136"/>
      <c r="BJ59" s="158"/>
      <c r="BK59" s="159"/>
    </row>
    <row r="60" spans="1:63" ht="16.5" customHeight="1" x14ac:dyDescent="0.25">
      <c r="A60" s="135"/>
      <c r="B60" s="578" t="s">
        <v>291</v>
      </c>
      <c r="C60" s="579"/>
      <c r="D60" s="580"/>
      <c r="E60" s="561" t="s">
        <v>292</v>
      </c>
      <c r="F60" s="561" t="s">
        <v>293</v>
      </c>
      <c r="G60" s="561" t="s">
        <v>294</v>
      </c>
      <c r="H60" s="562" t="s">
        <v>295</v>
      </c>
      <c r="I60" s="475" t="s">
        <v>296</v>
      </c>
      <c r="J60" s="475"/>
      <c r="K60" s="475"/>
      <c r="L60" s="475"/>
      <c r="M60" s="475"/>
      <c r="N60" s="162"/>
      <c r="O60" s="136"/>
      <c r="BJ60" s="158"/>
    </row>
    <row r="61" spans="1:63" ht="15" customHeight="1" x14ac:dyDescent="0.25">
      <c r="A61" s="135"/>
      <c r="B61" s="581"/>
      <c r="C61" s="582"/>
      <c r="D61" s="583"/>
      <c r="E61" s="561"/>
      <c r="F61" s="561"/>
      <c r="G61" s="561"/>
      <c r="H61" s="562"/>
      <c r="I61" s="143">
        <v>1</v>
      </c>
      <c r="J61" s="143">
        <v>2</v>
      </c>
      <c r="K61" s="143">
        <v>3</v>
      </c>
      <c r="L61" s="143">
        <v>4</v>
      </c>
      <c r="M61" s="143">
        <v>5</v>
      </c>
      <c r="N61" s="569" t="str">
        <f>N30</f>
        <v>NOTE</v>
      </c>
      <c r="O61" s="136"/>
      <c r="BJ61" s="51"/>
      <c r="BK61" s="52"/>
    </row>
    <row r="62" spans="1:63" ht="23.25" customHeight="1" x14ac:dyDescent="0.25">
      <c r="A62" s="135"/>
      <c r="B62" s="584"/>
      <c r="C62" s="585"/>
      <c r="D62" s="586"/>
      <c r="E62" s="561"/>
      <c r="F62" s="561"/>
      <c r="G62" s="561"/>
      <c r="H62" s="562"/>
      <c r="I62" s="144" t="s">
        <v>232</v>
      </c>
      <c r="J62" s="144" t="s">
        <v>233</v>
      </c>
      <c r="K62" s="145" t="s">
        <v>234</v>
      </c>
      <c r="L62" s="145" t="s">
        <v>270</v>
      </c>
      <c r="M62" s="145" t="s">
        <v>271</v>
      </c>
      <c r="N62" s="569"/>
      <c r="O62" s="136"/>
      <c r="BJ62" s="51"/>
      <c r="BK62" s="52"/>
    </row>
    <row r="63" spans="1:63" ht="28.5" customHeight="1" x14ac:dyDescent="0.25">
      <c r="A63" s="135"/>
      <c r="B63" s="163" t="s">
        <v>297</v>
      </c>
      <c r="C63" s="163" t="s">
        <v>298</v>
      </c>
      <c r="D63" s="163" t="s">
        <v>451</v>
      </c>
      <c r="E63" s="561"/>
      <c r="F63" s="561"/>
      <c r="G63" s="561"/>
      <c r="H63" s="562"/>
      <c r="I63" s="268" t="s">
        <v>299</v>
      </c>
      <c r="J63" s="268" t="s">
        <v>300</v>
      </c>
      <c r="K63" s="268" t="s">
        <v>301</v>
      </c>
      <c r="L63" s="268" t="s">
        <v>302</v>
      </c>
      <c r="M63" s="268" t="s">
        <v>303</v>
      </c>
      <c r="N63" s="569"/>
      <c r="O63" s="136"/>
    </row>
    <row r="64" spans="1:63" ht="117" customHeight="1" x14ac:dyDescent="0.25">
      <c r="A64" s="135"/>
      <c r="B64" s="164" t="str">
        <f>Comp.!A7</f>
        <v>Capacità di gestire efficacemente le risorse umane.:Capacità di guidare, coinvolgere e motivare le persone in maniera efficace, per il raggiungimento degli obiettivi assegnati, consi derandoli come valore e risorsa in sé, ottenendo il meglio da ciascuno di loro. Capacità di delegare obiettivi e attività.</v>
      </c>
      <c r="C64" s="164" t="str">
        <f>Comp.!B7</f>
        <v>Il Responsabile: Coinvolge il gruppo di lavoro, promuove la comunicazione, la collaborazione e la partecipazione. Adotta azioni volte ad implementare le competenze professionali dei dipendenti. Valorizza il personale dipendente favorendo l’autonomia e delegando responsabilità.</v>
      </c>
      <c r="D64" s="164"/>
      <c r="E64" s="149">
        <v>10</v>
      </c>
      <c r="F64" s="165">
        <f>(E64/E$84)*40</f>
        <v>2.9411764705882355</v>
      </c>
      <c r="G64" s="166">
        <f t="shared" ref="G64:G82" si="18">H64/100</f>
        <v>0</v>
      </c>
      <c r="H64" s="167"/>
      <c r="I64" s="168" t="str">
        <f>IF($G64&lt;=0.1,IF($G64&gt;=0,"x",""),"")</f>
        <v>x</v>
      </c>
      <c r="J64" s="168" t="str">
        <f>IF(G64&lt;=0.25,IF(G64&gt;=0.11,"x",""),"")</f>
        <v/>
      </c>
      <c r="K64" s="168" t="str">
        <f>IF(G64&lt;=0.5,IF(G64&gt;0.25,"x",""),"")</f>
        <v/>
      </c>
      <c r="L64" s="168" t="str">
        <f>IF(G64&lt;=0.75,IF(G64&gt;=0.51,"x",""),"")</f>
        <v/>
      </c>
      <c r="M64" s="168" t="str">
        <f>IF(G64&lt;=1,IF(G64&gt;0.75,"x",""),"")</f>
        <v/>
      </c>
      <c r="N64" s="169"/>
      <c r="O64" s="136"/>
      <c r="BJ64" s="44"/>
      <c r="BK64" s="44"/>
    </row>
    <row r="65" spans="1:63" ht="204.75" customHeight="1" x14ac:dyDescent="0.25">
      <c r="A65" s="135"/>
      <c r="B65" s="164" t="str">
        <f>Comp.!A8</f>
        <v>Relazione, integrazione, comunicazione:Capacità di relazionarsi nel gruppo di lavoro e con i  colleghi, partecipazione alla vita organizzativa, collabora zione ed integrazione nei processi di servizio</v>
      </c>
      <c r="C65" s="164" t="str">
        <f>Comp.!B8</f>
        <v>Il Responsabile: Intraprende relazioni collaborative e partecipative con colleghi ed amministratori. Possiede una visione d’insieme del proprio lavoro, della propria struttura, dei processi e delle persone. Partecipa attivamente alla vita organizza tiva con atteggiamento propositivo, condividendo informazioni ed esperienze nel lavoro in team. Adotta modalità di ascolto attivo e comunicazione chiara ed empatica con gli interlocutori, gestendo il feedback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v>
      </c>
      <c r="D65" s="164"/>
      <c r="E65" s="149">
        <v>10</v>
      </c>
      <c r="F65" s="165">
        <f t="shared" ref="F65:F82" si="19">(E65/E$84)*40</f>
        <v>2.9411764705882355</v>
      </c>
      <c r="G65" s="166">
        <f t="shared" si="18"/>
        <v>0</v>
      </c>
      <c r="H65" s="167"/>
      <c r="I65" s="168" t="str">
        <f>IF($G65&lt;=0.1,IF($G65&gt;=0,"x",""),"")</f>
        <v>x</v>
      </c>
      <c r="J65" s="168" t="str">
        <f>IF(G65&lt;=0.25,IF(G65&gt;=0.11,"x",""),"")</f>
        <v/>
      </c>
      <c r="K65" s="168" t="str">
        <f>IF(G65&lt;=0.5,IF(G65&gt;0.25,"x",""),"")</f>
        <v/>
      </c>
      <c r="L65" s="168" t="str">
        <f>IF(G65&lt;=0.75,IF(G65&gt;=0.51,"x",""),"")</f>
        <v/>
      </c>
      <c r="M65" s="168" t="str">
        <f>IF(G65&lt;=1,IF(G65&gt;0.75,"x",""),"")</f>
        <v/>
      </c>
      <c r="N65" s="169"/>
      <c r="O65" s="136"/>
      <c r="BJ65" s="44"/>
      <c r="BK65" s="44"/>
    </row>
    <row r="66" spans="1:63" ht="261" customHeight="1" x14ac:dyDescent="0.25">
      <c r="A66" s="135"/>
      <c r="B66" s="164" t="str">
        <f>Comp.!A9</f>
        <v>Orientamento alla qualità dei servizi:Capacità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v>
      </c>
      <c r="C66" s="164" t="str">
        <f>Comp.!B9</f>
        <v xml:space="preserve">Il Responsabile: 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v>
      </c>
      <c r="D66" s="164"/>
      <c r="E66" s="149">
        <v>10</v>
      </c>
      <c r="F66" s="165">
        <f t="shared" si="19"/>
        <v>2.9411764705882355</v>
      </c>
      <c r="G66" s="166">
        <f t="shared" si="18"/>
        <v>0</v>
      </c>
      <c r="H66" s="167"/>
      <c r="I66" s="151" t="str">
        <f>IF($G66&lt;=0.2,IF($G66&gt;=0,"x",""),"")</f>
        <v>x</v>
      </c>
      <c r="J66" s="151" t="str">
        <f>IF(G66&lt;=0.5,IF(G66&gt;=0.21,"x",""),"")</f>
        <v/>
      </c>
      <c r="K66" s="151" t="str">
        <f>IF(G66&lt;=0.7,IF(G66&gt;=0.51,"x",""),"")</f>
        <v/>
      </c>
      <c r="L66" s="151" t="str">
        <f>IF(G66&lt;=0.9,IF(G66&gt;=0.71,"x",""),"")</f>
        <v/>
      </c>
      <c r="M66" s="151" t="str">
        <f>IF(G66&lt;=1,IF(G66&gt;0.9,"x",""),"")</f>
        <v/>
      </c>
      <c r="N66" s="169"/>
      <c r="O66" s="136"/>
      <c r="BJ66" s="44"/>
      <c r="BK66" s="44"/>
    </row>
    <row r="67" spans="1:63" ht="107.25" customHeight="1" x14ac:dyDescent="0.25">
      <c r="A67" s="135"/>
      <c r="B67" s="164" t="str">
        <f>Comp.!A10</f>
        <v>Integrazione con gli amministratori su obiettivi assegnati. Capacità di tradurre in azioni concrete i piani e i programmi della politica.</v>
      </c>
      <c r="C67" s="164" t="str">
        <f>Comp.!B10</f>
        <v>Il Responsabile: 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v>
      </c>
      <c r="D67" s="164"/>
      <c r="E67" s="149">
        <v>10</v>
      </c>
      <c r="F67" s="165">
        <f t="shared" si="19"/>
        <v>2.9411764705882355</v>
      </c>
      <c r="G67" s="166">
        <f t="shared" si="18"/>
        <v>0</v>
      </c>
      <c r="H67" s="167"/>
      <c r="I67" s="151" t="str">
        <f t="shared" ref="I67:I82" si="20">IF($G67&lt;=0.2,IF($G67&gt;=0,"x",""),"")</f>
        <v>x</v>
      </c>
      <c r="J67" s="151" t="str">
        <f t="shared" ref="J67:J82" si="21">IF(G67&lt;=0.5,IF(G67&gt;=0.21,"x",""),"")</f>
        <v/>
      </c>
      <c r="K67" s="151" t="str">
        <f>IF(G67&lt;=0.7,IF(G67&gt;0.51,"x",""),"")</f>
        <v/>
      </c>
      <c r="L67" s="151" t="str">
        <f t="shared" ref="L67:L82" si="22">IF(G67&lt;=0.9,IF(G67&gt;=0.71,"x",""),"")</f>
        <v/>
      </c>
      <c r="M67" s="151" t="str">
        <f t="shared" ref="M67:M82" si="23">IF(G67&lt;=1,IF(G67&gt;0.9,"x",""),"")</f>
        <v/>
      </c>
      <c r="N67" s="169"/>
      <c r="O67" s="136"/>
      <c r="BJ67" s="44"/>
      <c r="BK67" s="44"/>
    </row>
    <row r="68" spans="1:63" ht="162" customHeight="1" x14ac:dyDescent="0.25">
      <c r="A68" s="135"/>
      <c r="B68" s="164" t="str">
        <f>Comp.!A11</f>
        <v>Analisi e soluzione dei problemi. Capacità di individuare e comprendere gli aspetti essenziali dei problemi, proporre soluzioni e verificarne gli esiti.</v>
      </c>
      <c r="C68" s="164" t="str">
        <f>Comp.!B11</f>
        <v xml:space="preserve">Il Responsabile: 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v>
      </c>
      <c r="D68" s="164"/>
      <c r="E68" s="149">
        <v>10</v>
      </c>
      <c r="F68" s="165">
        <f t="shared" si="19"/>
        <v>2.9411764705882355</v>
      </c>
      <c r="G68" s="166">
        <f t="shared" si="18"/>
        <v>0</v>
      </c>
      <c r="H68" s="167"/>
      <c r="I68" s="151" t="str">
        <f t="shared" si="20"/>
        <v>x</v>
      </c>
      <c r="J68" s="151" t="str">
        <f t="shared" si="21"/>
        <v/>
      </c>
      <c r="K68" s="151" t="str">
        <f>IF(G68&lt;=0.7,IF(G68&gt;0.51,"x",""),"")</f>
        <v/>
      </c>
      <c r="L68" s="151" t="str">
        <f t="shared" si="22"/>
        <v/>
      </c>
      <c r="M68" s="151" t="str">
        <f t="shared" si="23"/>
        <v/>
      </c>
      <c r="N68" s="169"/>
      <c r="O68" s="136"/>
      <c r="BJ68" s="44"/>
      <c r="BK68" s="44"/>
    </row>
    <row r="69" spans="1:63" ht="220.5" customHeight="1" x14ac:dyDescent="0.25">
      <c r="A69" s="135"/>
      <c r="B69" s="164" t="str">
        <f>Comp.!A12</f>
        <v>Rapporti con l’utenza:Capacità di cogliere le esigenze dei clienti interni ed esterni orientando costantemente la propria attività al soddisfacimento delle loro esigenze, coerentemente con l’ organizzazione dei servizi.</v>
      </c>
      <c r="C69" s="164" t="str">
        <f>Comp.!B12</f>
        <v>Il Responsabile: Adotta una modalità di ascolto attivo e garantisce adeguata accoglienza dell’utenza; Organizza e gestisce l’orario di servizio in relazione alle esigenze dell’utenza. Gestisce il feedback. Presidia sull’ adeguata gestione dei rapporti con l’utenza da parte dei propri collaboratori. nformazioni circa il servizio erogato dalla propria struttura per orientare l’utenza esterna (es. segnaletica interna, accessibilità, portali on line per il cittadino). Si attiva in modo coerente e tempestivo per la soddisfazione del bisogno espresso dall’utenza.</v>
      </c>
      <c r="D69" s="164"/>
      <c r="E69" s="149">
        <v>10</v>
      </c>
      <c r="F69" s="165">
        <f t="shared" si="19"/>
        <v>2.9411764705882355</v>
      </c>
      <c r="G69" s="166">
        <f t="shared" si="18"/>
        <v>0</v>
      </c>
      <c r="H69" s="167"/>
      <c r="I69" s="151" t="str">
        <f t="shared" si="20"/>
        <v>x</v>
      </c>
      <c r="J69" s="151" t="str">
        <f t="shared" si="21"/>
        <v/>
      </c>
      <c r="K69" s="151" t="str">
        <f t="shared" ref="K69:K82" si="24">IF(G69&lt;=0.7,IF(G69&gt;=0.51,"x",""),"")</f>
        <v/>
      </c>
      <c r="L69" s="151" t="str">
        <f t="shared" si="22"/>
        <v/>
      </c>
      <c r="M69" s="151" t="str">
        <f t="shared" si="23"/>
        <v/>
      </c>
      <c r="N69" s="169"/>
      <c r="O69" s="136"/>
      <c r="BJ69" s="44"/>
      <c r="BK69" s="44"/>
    </row>
    <row r="70" spans="1:63" ht="146.25" customHeight="1" x14ac:dyDescent="0.25">
      <c r="A70" s="135"/>
      <c r="B70" s="164" t="str">
        <f>Comp.!A13</f>
        <v>Orientamento al risultato: Capacità di lavorare per il perseguimento di obiettivi, anche attraverso la autodeter minazione degli stessi, definendo livelli di prestazione sfidanti. Applica zione costante al raggiungimento dei risultati di competenza. Capacità di essere efficace finalizzando con continuità le proprie e altrui attività al conseguimento dei risultati</v>
      </c>
      <c r="C70" s="164" t="str">
        <f>Comp.!B13</f>
        <v>Il Responsabile: 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v>
      </c>
      <c r="D70" s="164"/>
      <c r="E70" s="149">
        <v>10</v>
      </c>
      <c r="F70" s="165">
        <f t="shared" si="19"/>
        <v>2.9411764705882355</v>
      </c>
      <c r="G70" s="166">
        <f t="shared" si="18"/>
        <v>0</v>
      </c>
      <c r="H70" s="167"/>
      <c r="I70" s="151" t="str">
        <f t="shared" si="20"/>
        <v>x</v>
      </c>
      <c r="J70" s="151" t="str">
        <f t="shared" si="21"/>
        <v/>
      </c>
      <c r="K70" s="151" t="str">
        <f t="shared" si="24"/>
        <v/>
      </c>
      <c r="L70" s="151" t="str">
        <f t="shared" si="22"/>
        <v/>
      </c>
      <c r="M70" s="151" t="str">
        <f t="shared" si="23"/>
        <v/>
      </c>
      <c r="N70" s="169"/>
      <c r="O70" s="136"/>
      <c r="BJ70" s="44"/>
      <c r="BK70" s="44"/>
    </row>
    <row r="71" spans="1:63" ht="213" customHeight="1" x14ac:dyDescent="0.25">
      <c r="A71" s="135"/>
      <c r="B71" s="164" t="str">
        <f>Comp.!A14</f>
        <v xml:space="preserve">Iniziativa: Capacità di attivarsi in modo autonomo nell'ambito delle proprie responsabilità e dei propri compiti, senza attendere indicazioni dagli altri e senza subire gli eventi. </v>
      </c>
      <c r="C71" s="164" t="str">
        <f>Comp.!B14</f>
        <v>Il Responsabile: 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v>
      </c>
      <c r="D71" s="164"/>
      <c r="E71" s="149">
        <v>10</v>
      </c>
      <c r="F71" s="165">
        <f t="shared" si="19"/>
        <v>2.9411764705882355</v>
      </c>
      <c r="G71" s="166">
        <f t="shared" si="18"/>
        <v>0</v>
      </c>
      <c r="H71" s="167"/>
      <c r="I71" s="151" t="str">
        <f t="shared" si="20"/>
        <v>x</v>
      </c>
      <c r="J71" s="151" t="str">
        <f t="shared" si="21"/>
        <v/>
      </c>
      <c r="K71" s="151" t="str">
        <f t="shared" si="24"/>
        <v/>
      </c>
      <c r="L71" s="151" t="str">
        <f t="shared" si="22"/>
        <v/>
      </c>
      <c r="M71" s="151" t="str">
        <f t="shared" si="23"/>
        <v/>
      </c>
      <c r="N71" s="169"/>
      <c r="O71" s="136"/>
      <c r="BJ71" s="44"/>
      <c r="BK71" s="44"/>
    </row>
    <row r="72" spans="1:63" ht="38.25" hidden="1" customHeight="1" x14ac:dyDescent="0.25">
      <c r="A72" s="135"/>
      <c r="B72" s="164" t="e">
        <f>IF([2]Comportamenti!C13="x",[2]Comportamenti!A13,0)</f>
        <v>#REF!</v>
      </c>
      <c r="C72" s="170"/>
      <c r="D72" s="170"/>
      <c r="E72" s="149"/>
      <c r="F72" s="165">
        <f t="shared" si="19"/>
        <v>0</v>
      </c>
      <c r="G72" s="166">
        <f t="shared" si="18"/>
        <v>1</v>
      </c>
      <c r="H72" s="167">
        <v>100</v>
      </c>
      <c r="I72" s="151" t="str">
        <f t="shared" si="20"/>
        <v/>
      </c>
      <c r="J72" s="151" t="str">
        <f t="shared" si="21"/>
        <v/>
      </c>
      <c r="K72" s="151" t="str">
        <f t="shared" si="24"/>
        <v/>
      </c>
      <c r="L72" s="151" t="str">
        <f t="shared" si="22"/>
        <v/>
      </c>
      <c r="M72" s="151" t="str">
        <f t="shared" si="23"/>
        <v>x</v>
      </c>
      <c r="N72" s="169"/>
      <c r="O72" s="136"/>
      <c r="BJ72" s="44"/>
      <c r="BK72" s="44"/>
    </row>
    <row r="73" spans="1:63" ht="38.25" hidden="1" customHeight="1" x14ac:dyDescent="0.25">
      <c r="A73" s="135"/>
      <c r="B73" s="170"/>
      <c r="C73" s="170"/>
      <c r="D73" s="170"/>
      <c r="E73" s="149"/>
      <c r="F73" s="165">
        <f t="shared" si="19"/>
        <v>0</v>
      </c>
      <c r="G73" s="166">
        <f t="shared" si="18"/>
        <v>1</v>
      </c>
      <c r="H73" s="167">
        <v>100</v>
      </c>
      <c r="I73" s="151" t="str">
        <f t="shared" si="20"/>
        <v/>
      </c>
      <c r="J73" s="151" t="str">
        <f t="shared" si="21"/>
        <v/>
      </c>
      <c r="K73" s="151" t="str">
        <f t="shared" si="24"/>
        <v/>
      </c>
      <c r="L73" s="151" t="str">
        <f t="shared" si="22"/>
        <v/>
      </c>
      <c r="M73" s="151" t="str">
        <f t="shared" si="23"/>
        <v>x</v>
      </c>
      <c r="N73" s="169"/>
      <c r="O73" s="136"/>
      <c r="BJ73" s="44"/>
      <c r="BK73" s="44"/>
    </row>
    <row r="74" spans="1:63" ht="38.25" hidden="1" customHeight="1" x14ac:dyDescent="0.25">
      <c r="A74" s="135"/>
      <c r="B74" s="170"/>
      <c r="C74" s="170"/>
      <c r="D74" s="170"/>
      <c r="E74" s="149"/>
      <c r="F74" s="165">
        <f t="shared" si="19"/>
        <v>0</v>
      </c>
      <c r="G74" s="166">
        <f t="shared" si="18"/>
        <v>1</v>
      </c>
      <c r="H74" s="167">
        <v>100</v>
      </c>
      <c r="I74" s="151" t="str">
        <f t="shared" si="20"/>
        <v/>
      </c>
      <c r="J74" s="151" t="str">
        <f t="shared" si="21"/>
        <v/>
      </c>
      <c r="K74" s="151" t="str">
        <f t="shared" si="24"/>
        <v/>
      </c>
      <c r="L74" s="151" t="str">
        <f t="shared" si="22"/>
        <v/>
      </c>
      <c r="M74" s="151" t="str">
        <f t="shared" si="23"/>
        <v>x</v>
      </c>
      <c r="N74" s="169"/>
      <c r="O74" s="136"/>
      <c r="BJ74" s="44"/>
      <c r="BK74" s="44"/>
    </row>
    <row r="75" spans="1:63" ht="38.25" hidden="1" customHeight="1" x14ac:dyDescent="0.25">
      <c r="A75" s="135"/>
      <c r="B75" s="170"/>
      <c r="C75" s="170"/>
      <c r="D75" s="170"/>
      <c r="E75" s="149"/>
      <c r="F75" s="165">
        <f t="shared" si="19"/>
        <v>0</v>
      </c>
      <c r="G75" s="166">
        <f t="shared" si="18"/>
        <v>1</v>
      </c>
      <c r="H75" s="167">
        <v>100</v>
      </c>
      <c r="I75" s="151" t="str">
        <f t="shared" si="20"/>
        <v/>
      </c>
      <c r="J75" s="151" t="str">
        <f t="shared" si="21"/>
        <v/>
      </c>
      <c r="K75" s="151" t="str">
        <f t="shared" si="24"/>
        <v/>
      </c>
      <c r="L75" s="151" t="str">
        <f t="shared" si="22"/>
        <v/>
      </c>
      <c r="M75" s="151" t="str">
        <f t="shared" si="23"/>
        <v>x</v>
      </c>
      <c r="N75" s="169"/>
      <c r="O75" s="136"/>
      <c r="BJ75" s="44"/>
      <c r="BK75" s="44"/>
    </row>
    <row r="76" spans="1:63" ht="38.25" hidden="1" customHeight="1" x14ac:dyDescent="0.25">
      <c r="A76" s="135"/>
      <c r="B76" s="170"/>
      <c r="C76" s="170"/>
      <c r="D76" s="170"/>
      <c r="E76" s="149"/>
      <c r="F76" s="165">
        <f t="shared" si="19"/>
        <v>0</v>
      </c>
      <c r="G76" s="166">
        <f t="shared" si="18"/>
        <v>1</v>
      </c>
      <c r="H76" s="167">
        <v>100</v>
      </c>
      <c r="I76" s="151" t="str">
        <f t="shared" si="20"/>
        <v/>
      </c>
      <c r="J76" s="151" t="str">
        <f t="shared" si="21"/>
        <v/>
      </c>
      <c r="K76" s="151" t="str">
        <f t="shared" si="24"/>
        <v/>
      </c>
      <c r="L76" s="151" t="str">
        <f t="shared" si="22"/>
        <v/>
      </c>
      <c r="M76" s="151" t="str">
        <f t="shared" si="23"/>
        <v>x</v>
      </c>
      <c r="N76" s="169"/>
      <c r="O76" s="136"/>
      <c r="BJ76" s="44"/>
      <c r="BK76" s="44"/>
    </row>
    <row r="77" spans="1:63" ht="38.25" hidden="1" customHeight="1" x14ac:dyDescent="0.25">
      <c r="A77" s="135"/>
      <c r="B77" s="170"/>
      <c r="C77" s="170"/>
      <c r="D77" s="170"/>
      <c r="E77" s="149"/>
      <c r="F77" s="165">
        <f t="shared" si="19"/>
        <v>0</v>
      </c>
      <c r="G77" s="166">
        <f t="shared" si="18"/>
        <v>1</v>
      </c>
      <c r="H77" s="167">
        <v>100</v>
      </c>
      <c r="I77" s="151" t="str">
        <f t="shared" si="20"/>
        <v/>
      </c>
      <c r="J77" s="151" t="str">
        <f t="shared" si="21"/>
        <v/>
      </c>
      <c r="K77" s="151" t="str">
        <f t="shared" si="24"/>
        <v/>
      </c>
      <c r="L77" s="151" t="str">
        <f t="shared" si="22"/>
        <v/>
      </c>
      <c r="M77" s="151" t="str">
        <f t="shared" si="23"/>
        <v>x</v>
      </c>
      <c r="N77" s="169"/>
      <c r="O77" s="136"/>
      <c r="BJ77" s="44"/>
      <c r="BK77" s="44"/>
    </row>
    <row r="78" spans="1:63" ht="38.25" hidden="1" customHeight="1" x14ac:dyDescent="0.25">
      <c r="A78" s="135"/>
      <c r="B78" s="170"/>
      <c r="C78" s="170"/>
      <c r="D78" s="170"/>
      <c r="E78" s="149"/>
      <c r="F78" s="165">
        <f t="shared" si="19"/>
        <v>0</v>
      </c>
      <c r="G78" s="166">
        <f t="shared" si="18"/>
        <v>1</v>
      </c>
      <c r="H78" s="167">
        <v>100</v>
      </c>
      <c r="I78" s="151" t="str">
        <f t="shared" si="20"/>
        <v/>
      </c>
      <c r="J78" s="151" t="str">
        <f t="shared" si="21"/>
        <v/>
      </c>
      <c r="K78" s="151" t="str">
        <f t="shared" si="24"/>
        <v/>
      </c>
      <c r="L78" s="151" t="str">
        <f t="shared" si="22"/>
        <v/>
      </c>
      <c r="M78" s="151" t="str">
        <f t="shared" si="23"/>
        <v>x</v>
      </c>
      <c r="N78" s="169"/>
      <c r="O78" s="136"/>
      <c r="BJ78" s="44"/>
      <c r="BK78" s="44"/>
    </row>
    <row r="79" spans="1:63" ht="38.25" hidden="1" customHeight="1" x14ac:dyDescent="0.25">
      <c r="A79" s="135"/>
      <c r="B79" s="170"/>
      <c r="C79" s="170"/>
      <c r="D79" s="170"/>
      <c r="E79" s="149"/>
      <c r="F79" s="165">
        <f t="shared" si="19"/>
        <v>0</v>
      </c>
      <c r="G79" s="166">
        <f t="shared" si="18"/>
        <v>1</v>
      </c>
      <c r="H79" s="167">
        <v>100</v>
      </c>
      <c r="I79" s="151" t="str">
        <f t="shared" si="20"/>
        <v/>
      </c>
      <c r="J79" s="151" t="str">
        <f t="shared" si="21"/>
        <v/>
      </c>
      <c r="K79" s="151" t="str">
        <f t="shared" si="24"/>
        <v/>
      </c>
      <c r="L79" s="151" t="str">
        <f t="shared" si="22"/>
        <v/>
      </c>
      <c r="M79" s="151" t="str">
        <f t="shared" si="23"/>
        <v>x</v>
      </c>
      <c r="N79" s="169"/>
      <c r="O79" s="136"/>
      <c r="BJ79" s="44"/>
      <c r="BK79" s="44"/>
    </row>
    <row r="80" spans="1:63" ht="38.25" hidden="1" customHeight="1" x14ac:dyDescent="0.25">
      <c r="A80" s="135"/>
      <c r="B80" s="170"/>
      <c r="C80" s="170"/>
      <c r="D80" s="170"/>
      <c r="E80" s="149"/>
      <c r="F80" s="165">
        <f t="shared" si="19"/>
        <v>0</v>
      </c>
      <c r="G80" s="166">
        <f>H80/100</f>
        <v>1</v>
      </c>
      <c r="H80" s="167">
        <v>100</v>
      </c>
      <c r="I80" s="151" t="str">
        <f t="shared" si="20"/>
        <v/>
      </c>
      <c r="J80" s="151" t="str">
        <f t="shared" si="21"/>
        <v/>
      </c>
      <c r="K80" s="151" t="str">
        <f t="shared" si="24"/>
        <v/>
      </c>
      <c r="L80" s="151" t="str">
        <f t="shared" si="22"/>
        <v/>
      </c>
      <c r="M80" s="151" t="str">
        <f t="shared" si="23"/>
        <v>x</v>
      </c>
      <c r="N80" s="169"/>
      <c r="O80" s="136"/>
    </row>
    <row r="81" spans="1:63" ht="38.25" hidden="1" customHeight="1" x14ac:dyDescent="0.25">
      <c r="A81" s="135"/>
      <c r="B81" s="170"/>
      <c r="C81" s="170"/>
      <c r="D81" s="170"/>
      <c r="E81" s="149"/>
      <c r="F81" s="165">
        <f t="shared" si="19"/>
        <v>0</v>
      </c>
      <c r="G81" s="166">
        <f>H81/100</f>
        <v>1</v>
      </c>
      <c r="H81" s="167">
        <v>100</v>
      </c>
      <c r="I81" s="151" t="str">
        <f t="shared" si="20"/>
        <v/>
      </c>
      <c r="J81" s="151" t="str">
        <f t="shared" si="21"/>
        <v/>
      </c>
      <c r="K81" s="151" t="str">
        <f t="shared" si="24"/>
        <v/>
      </c>
      <c r="L81" s="151" t="str">
        <f t="shared" si="22"/>
        <v/>
      </c>
      <c r="M81" s="151" t="str">
        <f t="shared" si="23"/>
        <v>x</v>
      </c>
      <c r="N81" s="169"/>
      <c r="O81" s="136"/>
    </row>
    <row r="82" spans="1:63" ht="57" customHeight="1" x14ac:dyDescent="0.25">
      <c r="A82" s="135"/>
      <c r="B82" s="164" t="s">
        <v>304</v>
      </c>
      <c r="C82" s="164" t="s">
        <v>305</v>
      </c>
      <c r="D82" s="164"/>
      <c r="E82" s="149">
        <v>10</v>
      </c>
      <c r="F82" s="165">
        <f t="shared" si="19"/>
        <v>2.9411764705882355</v>
      </c>
      <c r="G82" s="166">
        <f t="shared" si="18"/>
        <v>0</v>
      </c>
      <c r="H82" s="167"/>
      <c r="I82" s="151" t="str">
        <f t="shared" si="20"/>
        <v>x</v>
      </c>
      <c r="J82" s="151" t="str">
        <f t="shared" si="21"/>
        <v/>
      </c>
      <c r="K82" s="151" t="str">
        <f t="shared" si="24"/>
        <v/>
      </c>
      <c r="L82" s="151" t="str">
        <f t="shared" si="22"/>
        <v/>
      </c>
      <c r="M82" s="151" t="str">
        <f t="shared" si="23"/>
        <v/>
      </c>
      <c r="N82" s="169"/>
      <c r="O82" s="136"/>
    </row>
    <row r="83" spans="1:63" s="62" customFormat="1" ht="33" customHeight="1" x14ac:dyDescent="0.25">
      <c r="A83" s="135"/>
      <c r="B83" s="576" t="s">
        <v>306</v>
      </c>
      <c r="C83" s="576"/>
      <c r="D83" s="281"/>
      <c r="E83" s="171">
        <f>SUM(E64:E82)</f>
        <v>90</v>
      </c>
      <c r="F83" s="577" t="s">
        <v>307</v>
      </c>
      <c r="G83" s="577"/>
      <c r="H83" s="577"/>
      <c r="I83" s="576" t="s">
        <v>287</v>
      </c>
      <c r="J83" s="576"/>
      <c r="K83" s="576"/>
      <c r="L83" s="576"/>
      <c r="M83" s="576"/>
      <c r="N83" s="271" t="s">
        <v>288</v>
      </c>
      <c r="O83" s="136"/>
      <c r="BJ83" s="158"/>
      <c r="BK83" s="159"/>
    </row>
    <row r="84" spans="1:63" s="62" customFormat="1" ht="22.5" customHeight="1" x14ac:dyDescent="0.25">
      <c r="A84" s="135"/>
      <c r="B84" s="576" t="s">
        <v>308</v>
      </c>
      <c r="C84" s="576"/>
      <c r="D84" s="281"/>
      <c r="E84" s="171">
        <f>E83+E59</f>
        <v>136</v>
      </c>
      <c r="F84" s="577">
        <f>F82+F71+F70+F69+F68+F67+F66+F65+F64+F59</f>
        <v>40</v>
      </c>
      <c r="G84" s="577"/>
      <c r="H84" s="577"/>
      <c r="I84" s="172"/>
      <c r="J84" s="173">
        <f>IF(J64="x",G64*F64)+IF(J65="x",G65*F65)+IF(J66="x",G66*F66)+IF(J67="x",G67*F67)+IF(J68="x",G68*F68)+IF(J69="x",G69*F69)+IF(J70="x",G70*F70)+IF(J71="x",G71*F71)+IF(J72="x",G72*F72)+IF(J73="x",G73*F73)+IF(J74="x",G74*F74)+IF(J75="x",G75*F75)+IF(J76="x",G76*F76)+IF(J77="x",G77*F77)+IF(J78="x",G78*F78)+IF(J79="x",G79*F79)+IF(J80="x",G80*F80)+IF(J81="x",G81*F81)+IF(J82="x",G82*F82)</f>
        <v>0</v>
      </c>
      <c r="K84" s="173">
        <f>IF(K64="x",G64*F64)+IF(K65="x",G65*F65)+IF(K66="x",G66*F66)+IF(K67="x",G67*F67)+IF(K68="x",G68*F68)+IF(K69="x",G69*F69)+IF(K70="x",G70*F70)+IF(K71="x",G71*F71)+IF(K72="x",G72*F72)+IF(K73="x",G73*F73)+IF(K74="x",G74*F74)+IF(K75="x",G75*F75)+IF(K76="x",G76*F76)+IF(K77="x",G77*F77)+IF(K78="x",G78*F78)+IF(K79="x",G79*F79)+IF(K80="x",G80*F80)+IF(K81="x",G81*F81)+IF(K82="x",G82*F82)</f>
        <v>0</v>
      </c>
      <c r="L84" s="173">
        <f>IF(L64="x",G64*F64)+IF(L65="x",G65*F65)+IF(L66="x",G66*F66)+IF(L67="x",G67*F67)+IF(L68="x",G68*F68)+IF(L69="x",G69*F69)+IF(L70="x",G70*F70)+IF(L71="x",G71*F71)+IF(L72="x",G72*F72)+IF(L73="x",G73*F73)+IF(L74="x",G74*F74)+IF(L75="x",G75*F75)+IF(L76="x",G76*F76)+IF(L77="x",G77*F77)+IF(L78="x",G78*F78)+IF(L79="x",G79*F79)+IF(L80="x",G80*F80)+IF(L81="x",G81*F81)+IF(L82="x",G82*F82)</f>
        <v>0</v>
      </c>
      <c r="M84" s="173">
        <f>IF(M64="x",G64*F64)+IF(M65="x",G65*F65)+IF(M66="x",G66*F66)+IF(M67="x",G67*F67)+IF(M68="x",G68*F68)+IF(M69="x",G69*F69)+IF(M70="x",G70*F70)+IF(M71="x",G71*F71)+IF(M72="x",G72*F72)+IF(M73="x",G73*F73)+IF(M74="x",G74*F74)+IF(M75="x",G75*F75)+IF(M76="x",G76*F76)+IF(M77="x",G77*F77)+IF(M78="x",G78*F78)+IF(M79="x",G79*F79)+IF(M80="x",G80*F80)+IF(M81="x",G81*F81)+IF(M82="x",G82*F82)</f>
        <v>0</v>
      </c>
      <c r="N84" s="174">
        <f>SUM(I84:M84)</f>
        <v>0</v>
      </c>
      <c r="O84" s="136"/>
      <c r="BJ84" s="159"/>
      <c r="BK84" s="159"/>
    </row>
    <row r="85" spans="1:63" ht="8.25" customHeight="1" x14ac:dyDescent="0.25">
      <c r="A85" s="135"/>
      <c r="B85" s="55"/>
      <c r="C85" s="55"/>
      <c r="D85" s="55"/>
      <c r="E85" s="55"/>
      <c r="F85" s="55"/>
      <c r="G85" s="55"/>
      <c r="H85" s="55"/>
      <c r="I85" s="55"/>
      <c r="J85" s="55"/>
      <c r="K85" s="55"/>
      <c r="L85" s="55"/>
      <c r="M85" s="55"/>
      <c r="N85" s="55"/>
      <c r="O85" s="136"/>
    </row>
    <row r="86" spans="1:63" ht="18" customHeight="1" thickBot="1" x14ac:dyDescent="0.3">
      <c r="A86" s="135"/>
      <c r="B86" s="55"/>
      <c r="C86" s="55"/>
      <c r="D86" s="55"/>
      <c r="E86" s="55"/>
      <c r="F86" s="55"/>
      <c r="G86" s="55"/>
      <c r="H86" s="55"/>
      <c r="I86" s="55"/>
      <c r="J86" s="55"/>
      <c r="K86" s="55"/>
      <c r="L86" s="55"/>
      <c r="M86" s="55"/>
      <c r="N86" s="55"/>
      <c r="O86" s="136"/>
    </row>
    <row r="87" spans="1:63" ht="15.75" customHeight="1" thickTop="1" thickBot="1" x14ac:dyDescent="0.3">
      <c r="A87" s="135"/>
      <c r="B87" s="416" t="s">
        <v>309</v>
      </c>
      <c r="C87" s="416"/>
      <c r="D87" s="282"/>
      <c r="E87" s="272"/>
      <c r="F87" s="175"/>
      <c r="G87" s="272"/>
      <c r="H87" s="272"/>
      <c r="I87" s="176">
        <f>N28</f>
        <v>0</v>
      </c>
      <c r="J87" s="177"/>
      <c r="K87" s="178">
        <f>I87/60</f>
        <v>0</v>
      </c>
      <c r="L87" s="267"/>
      <c r="M87" s="55"/>
      <c r="N87" s="55"/>
      <c r="O87" s="136"/>
    </row>
    <row r="88" spans="1:63" ht="15.75" customHeight="1" thickTop="1" x14ac:dyDescent="0.25">
      <c r="A88" s="135"/>
      <c r="B88" s="55"/>
      <c r="C88" s="55"/>
      <c r="D88" s="55"/>
      <c r="E88" s="55"/>
      <c r="F88" s="55"/>
      <c r="G88" s="47"/>
      <c r="H88" s="47"/>
      <c r="I88" s="55"/>
      <c r="J88" s="177"/>
      <c r="K88" s="177"/>
      <c r="L88" s="55"/>
      <c r="M88" s="55"/>
      <c r="N88" s="55"/>
      <c r="O88" s="136"/>
    </row>
    <row r="89" spans="1:63" ht="4.5" customHeight="1" x14ac:dyDescent="0.25">
      <c r="A89" s="587"/>
      <c r="B89" s="476"/>
      <c r="C89" s="476"/>
      <c r="D89" s="476"/>
      <c r="E89" s="476"/>
      <c r="F89" s="476"/>
      <c r="G89" s="476"/>
      <c r="H89" s="476"/>
      <c r="I89" s="476"/>
      <c r="J89" s="476"/>
      <c r="K89" s="476"/>
      <c r="L89" s="476"/>
      <c r="M89" s="476"/>
      <c r="N89" s="476"/>
      <c r="O89" s="588"/>
    </row>
    <row r="90" spans="1:63" ht="19.5" customHeight="1" thickBot="1" x14ac:dyDescent="0.3">
      <c r="A90" s="135"/>
      <c r="B90" s="55"/>
      <c r="C90" s="55"/>
      <c r="D90" s="55"/>
      <c r="E90" s="55"/>
      <c r="F90" s="55"/>
      <c r="G90" s="47"/>
      <c r="H90" s="47"/>
      <c r="I90" s="55"/>
      <c r="J90" s="177"/>
      <c r="K90" s="177"/>
      <c r="L90" s="55"/>
      <c r="M90" s="55"/>
      <c r="N90" s="55"/>
      <c r="O90" s="136"/>
    </row>
    <row r="91" spans="1:63" ht="15.75" customHeight="1" thickTop="1" thickBot="1" x14ac:dyDescent="0.3">
      <c r="A91" s="135"/>
      <c r="B91" s="180"/>
      <c r="C91" s="589" t="s">
        <v>310</v>
      </c>
      <c r="D91" s="589"/>
      <c r="E91" s="589"/>
      <c r="F91" s="589"/>
      <c r="G91" s="589"/>
      <c r="H91" s="590"/>
      <c r="I91" s="176">
        <f>I87</f>
        <v>0</v>
      </c>
      <c r="J91" s="55"/>
      <c r="K91" s="55"/>
      <c r="L91" s="55"/>
      <c r="M91" s="55"/>
      <c r="N91" s="55"/>
      <c r="O91" s="136"/>
    </row>
    <row r="92" spans="1:63" ht="7.5" customHeight="1" thickTop="1" x14ac:dyDescent="0.25">
      <c r="A92" s="135"/>
      <c r="B92" s="180"/>
      <c r="C92" s="180"/>
      <c r="D92" s="180"/>
      <c r="E92" s="272"/>
      <c r="F92" s="272"/>
      <c r="G92" s="272"/>
      <c r="H92" s="272"/>
      <c r="I92" s="55"/>
      <c r="J92" s="55"/>
      <c r="K92" s="55"/>
      <c r="L92" s="55"/>
      <c r="M92" s="55"/>
      <c r="N92" s="55"/>
      <c r="O92" s="136"/>
    </row>
    <row r="93" spans="1:63" ht="3.75" customHeight="1" thickBot="1" x14ac:dyDescent="0.3">
      <c r="A93" s="135"/>
      <c r="B93" s="180"/>
      <c r="C93" s="180"/>
      <c r="D93" s="180"/>
      <c r="E93" s="55"/>
      <c r="F93" s="55"/>
      <c r="G93" s="47"/>
      <c r="H93" s="47"/>
      <c r="I93" s="55"/>
      <c r="J93" s="47"/>
      <c r="K93" s="55"/>
      <c r="L93" s="55"/>
      <c r="M93" s="55"/>
      <c r="N93" s="55"/>
      <c r="O93" s="136"/>
    </row>
    <row r="94" spans="1:63" ht="16.5" customHeight="1" thickTop="1" thickBot="1" x14ac:dyDescent="0.3">
      <c r="A94" s="135"/>
      <c r="B94" s="55" t="s">
        <v>311</v>
      </c>
      <c r="C94" s="589" t="s">
        <v>312</v>
      </c>
      <c r="D94" s="589"/>
      <c r="E94" s="589"/>
      <c r="F94" s="589"/>
      <c r="G94" s="589"/>
      <c r="H94" s="590"/>
      <c r="I94" s="176">
        <f>N59</f>
        <v>0</v>
      </c>
      <c r="J94" s="47"/>
      <c r="K94" s="178">
        <f>(I87+I94+I96)/100</f>
        <v>0</v>
      </c>
      <c r="L94" s="267" t="s">
        <v>313</v>
      </c>
      <c r="M94" s="178"/>
      <c r="N94" s="55"/>
      <c r="O94" s="136"/>
    </row>
    <row r="95" spans="1:63" ht="9.75" customHeight="1" thickTop="1" thickBot="1" x14ac:dyDescent="0.3">
      <c r="A95" s="135"/>
      <c r="B95" s="180"/>
      <c r="C95" s="180"/>
      <c r="D95" s="180"/>
      <c r="E95" s="55"/>
      <c r="F95" s="55"/>
      <c r="G95" s="47"/>
      <c r="H95" s="47"/>
      <c r="I95" s="55"/>
      <c r="J95" s="177"/>
      <c r="K95" s="177"/>
      <c r="L95" s="55"/>
      <c r="M95" s="55"/>
      <c r="N95" s="55"/>
      <c r="O95" s="136"/>
    </row>
    <row r="96" spans="1:63" ht="15.75" customHeight="1" thickTop="1" thickBot="1" x14ac:dyDescent="0.3">
      <c r="A96" s="135"/>
      <c r="B96" s="180"/>
      <c r="C96" s="589" t="s">
        <v>314</v>
      </c>
      <c r="D96" s="589"/>
      <c r="E96" s="589"/>
      <c r="F96" s="589"/>
      <c r="G96" s="589"/>
      <c r="H96" s="590"/>
      <c r="I96" s="176">
        <f>N84</f>
        <v>0</v>
      </c>
      <c r="J96" s="177"/>
      <c r="K96" s="177"/>
      <c r="L96" s="177"/>
      <c r="M96" s="177"/>
      <c r="N96" s="177"/>
      <c r="O96" s="136"/>
    </row>
    <row r="97" spans="1:63" ht="15.75" customHeight="1" thickTop="1" thickBot="1" x14ac:dyDescent="0.3">
      <c r="A97" s="181"/>
      <c r="B97" s="182"/>
      <c r="C97" s="182"/>
      <c r="D97" s="182"/>
      <c r="E97" s="183"/>
      <c r="F97" s="183"/>
      <c r="G97" s="183"/>
      <c r="H97" s="183"/>
      <c r="I97" s="183"/>
      <c r="J97" s="184"/>
      <c r="K97" s="184"/>
      <c r="L97" s="183"/>
      <c r="M97" s="183"/>
      <c r="N97" s="183"/>
      <c r="O97" s="185"/>
    </row>
    <row r="98" spans="1:63" s="186" customFormat="1" ht="16.5" thickTop="1" x14ac:dyDescent="0.25">
      <c r="E98" s="187"/>
      <c r="F98" s="187"/>
      <c r="G98" s="187"/>
      <c r="H98" s="188"/>
      <c r="L98" s="189"/>
      <c r="BJ98" s="159"/>
      <c r="BK98" s="159"/>
    </row>
  </sheetData>
  <mergeCells count="44">
    <mergeCell ref="B87:C87"/>
    <mergeCell ref="A89:O89"/>
    <mergeCell ref="C91:H91"/>
    <mergeCell ref="C94:H94"/>
    <mergeCell ref="C96:H96"/>
    <mergeCell ref="N61:N63"/>
    <mergeCell ref="B83:C83"/>
    <mergeCell ref="F83:H83"/>
    <mergeCell ref="I83:M83"/>
    <mergeCell ref="B84:C84"/>
    <mergeCell ref="F84:H84"/>
    <mergeCell ref="B60:D62"/>
    <mergeCell ref="E60:E63"/>
    <mergeCell ref="F60:F63"/>
    <mergeCell ref="G60:G63"/>
    <mergeCell ref="H60:H63"/>
    <mergeCell ref="I60:M60"/>
    <mergeCell ref="F27:H27"/>
    <mergeCell ref="I27:M27"/>
    <mergeCell ref="F28:H28"/>
    <mergeCell ref="B27:D28"/>
    <mergeCell ref="B58:D59"/>
    <mergeCell ref="B29:N29"/>
    <mergeCell ref="E30:E32"/>
    <mergeCell ref="F30:F32"/>
    <mergeCell ref="G30:G32"/>
    <mergeCell ref="H30:H32"/>
    <mergeCell ref="N30:N32"/>
    <mergeCell ref="B30:D31"/>
    <mergeCell ref="F58:H58"/>
    <mergeCell ref="I58:M58"/>
    <mergeCell ref="F59:H59"/>
    <mergeCell ref="B2:N2"/>
    <mergeCell ref="B9:C9"/>
    <mergeCell ref="E9:J9"/>
    <mergeCell ref="K9:N9"/>
    <mergeCell ref="B12:C14"/>
    <mergeCell ref="E12:E15"/>
    <mergeCell ref="F12:F15"/>
    <mergeCell ref="G12:G15"/>
    <mergeCell ref="H12:H15"/>
    <mergeCell ref="I12:M12"/>
    <mergeCell ref="N12:N15"/>
    <mergeCell ref="D12:D14"/>
  </mergeCells>
  <conditionalFormatting sqref="I64:I65 I16:I26 I33:I57">
    <cfRule type="cellIs" dxfId="327" priority="25" stopIfTrue="1" operator="equal">
      <formula>"X"</formula>
    </cfRule>
  </conditionalFormatting>
  <conditionalFormatting sqref="L64:L65 L16:L26 L33:L57">
    <cfRule type="cellIs" dxfId="326" priority="26" stopIfTrue="1" operator="equal">
      <formula>"X"</formula>
    </cfRule>
  </conditionalFormatting>
  <conditionalFormatting sqref="J64:J65 J16:J26 J33:J57">
    <cfRule type="cellIs" dxfId="325" priority="27" stopIfTrue="1" operator="equal">
      <formula>"X"</formula>
    </cfRule>
  </conditionalFormatting>
  <conditionalFormatting sqref="K64:K65 K16:K26 K33:K57">
    <cfRule type="cellIs" dxfId="324" priority="28" stopIfTrue="1" operator="equal">
      <formula>"X"</formula>
    </cfRule>
  </conditionalFormatting>
  <conditionalFormatting sqref="M64:M65 M16:N26 M33:N57">
    <cfRule type="cellIs" dxfId="323" priority="29" stopIfTrue="1" operator="equal">
      <formula>"X"</formula>
    </cfRule>
  </conditionalFormatting>
  <conditionalFormatting sqref="I67:I68">
    <cfRule type="cellIs" dxfId="322" priority="21" stopIfTrue="1" operator="equal">
      <formula>"X"</formula>
    </cfRule>
  </conditionalFormatting>
  <conditionalFormatting sqref="L67:L68">
    <cfRule type="cellIs" dxfId="321" priority="22" stopIfTrue="1" operator="equal">
      <formula>"X"</formula>
    </cfRule>
  </conditionalFormatting>
  <conditionalFormatting sqref="J67:J68">
    <cfRule type="cellIs" dxfId="320" priority="23" stopIfTrue="1" operator="equal">
      <formula>"X"</formula>
    </cfRule>
  </conditionalFormatting>
  <conditionalFormatting sqref="K67:K68">
    <cfRule type="cellIs" dxfId="319" priority="24" stopIfTrue="1" operator="equal">
      <formula>"X"</formula>
    </cfRule>
  </conditionalFormatting>
  <conditionalFormatting sqref="I66">
    <cfRule type="cellIs" dxfId="318" priority="16" stopIfTrue="1" operator="equal">
      <formula>"X"</formula>
    </cfRule>
  </conditionalFormatting>
  <conditionalFormatting sqref="L66">
    <cfRule type="cellIs" dxfId="317" priority="17" stopIfTrue="1" operator="equal">
      <formula>"X"</formula>
    </cfRule>
  </conditionalFormatting>
  <conditionalFormatting sqref="J66">
    <cfRule type="cellIs" dxfId="316" priority="18" stopIfTrue="1" operator="equal">
      <formula>"X"</formula>
    </cfRule>
  </conditionalFormatting>
  <conditionalFormatting sqref="K66">
    <cfRule type="cellIs" dxfId="315" priority="19" stopIfTrue="1" operator="equal">
      <formula>"X"</formula>
    </cfRule>
  </conditionalFormatting>
  <conditionalFormatting sqref="M66:M82">
    <cfRule type="cellIs" dxfId="314" priority="20" stopIfTrue="1" operator="equal">
      <formula>"X"</formula>
    </cfRule>
  </conditionalFormatting>
  <conditionalFormatting sqref="I69:I82">
    <cfRule type="cellIs" dxfId="313" priority="12" stopIfTrue="1" operator="equal">
      <formula>"X"</formula>
    </cfRule>
  </conditionalFormatting>
  <conditionalFormatting sqref="L69:L82">
    <cfRule type="cellIs" dxfId="312" priority="13" stopIfTrue="1" operator="equal">
      <formula>"X"</formula>
    </cfRule>
  </conditionalFormatting>
  <conditionalFormatting sqref="J69:J82">
    <cfRule type="cellIs" dxfId="311" priority="14" stopIfTrue="1" operator="equal">
      <formula>"X"</formula>
    </cfRule>
  </conditionalFormatting>
  <conditionalFormatting sqref="K69:K82">
    <cfRule type="cellIs" dxfId="310" priority="15" stopIfTrue="1" operator="equal">
      <formula>"X"</formula>
    </cfRule>
  </conditionalFormatting>
  <pageMargins left="0.7" right="0.7" top="0.75" bottom="0.75" header="0.3" footer="0.3"/>
  <pageSetup paperSize="9" scale="6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zoomScale="130" zoomScaleNormal="130" workbookViewId="0">
      <selection activeCell="I3" sqref="I3"/>
    </sheetView>
  </sheetViews>
  <sheetFormatPr defaultRowHeight="12.75" x14ac:dyDescent="0.25"/>
  <cols>
    <col min="1" max="1" width="48.5703125" style="83" customWidth="1"/>
    <col min="2" max="2" width="52.5703125" style="83" customWidth="1"/>
    <col min="3" max="3" width="10.28515625" style="83" customWidth="1"/>
    <col min="4" max="4" width="8.7109375" style="83" hidden="1" customWidth="1"/>
    <col min="5" max="5" width="9.28515625" style="83" customWidth="1"/>
    <col min="6" max="10" width="16" style="83" customWidth="1"/>
    <col min="11" max="256" width="9.28515625" style="83"/>
    <col min="257" max="257" width="42.42578125" style="83" customWidth="1"/>
    <col min="258" max="258" width="46.42578125" style="83" customWidth="1"/>
    <col min="259" max="259" width="10.28515625" style="83" customWidth="1"/>
    <col min="260" max="260" width="8.7109375" style="83" customWidth="1"/>
    <col min="261" max="261" width="9.28515625" style="83" customWidth="1"/>
    <col min="262" max="266" width="16" style="83" customWidth="1"/>
    <col min="267" max="512" width="9.28515625" style="83"/>
    <col min="513" max="513" width="42.42578125" style="83" customWidth="1"/>
    <col min="514" max="514" width="46.42578125" style="83" customWidth="1"/>
    <col min="515" max="515" width="10.28515625" style="83" customWidth="1"/>
    <col min="516" max="516" width="8.7109375" style="83" customWidth="1"/>
    <col min="517" max="517" width="9.28515625" style="83" customWidth="1"/>
    <col min="518" max="522" width="16" style="83" customWidth="1"/>
    <col min="523" max="768" width="9.28515625" style="83"/>
    <col min="769" max="769" width="42.42578125" style="83" customWidth="1"/>
    <col min="770" max="770" width="46.42578125" style="83" customWidth="1"/>
    <col min="771" max="771" width="10.28515625" style="83" customWidth="1"/>
    <col min="772" max="772" width="8.7109375" style="83" customWidth="1"/>
    <col min="773" max="773" width="9.28515625" style="83" customWidth="1"/>
    <col min="774" max="778" width="16" style="83" customWidth="1"/>
    <col min="779" max="1024" width="9.28515625" style="83"/>
    <col min="1025" max="1025" width="42.42578125" style="83" customWidth="1"/>
    <col min="1026" max="1026" width="46.42578125" style="83" customWidth="1"/>
    <col min="1027" max="1027" width="10.28515625" style="83" customWidth="1"/>
    <col min="1028" max="1028" width="8.7109375" style="83" customWidth="1"/>
    <col min="1029" max="1029" width="9.28515625" style="83" customWidth="1"/>
    <col min="1030" max="1034" width="16" style="83" customWidth="1"/>
    <col min="1035" max="1280" width="9.28515625" style="83"/>
    <col min="1281" max="1281" width="42.42578125" style="83" customWidth="1"/>
    <col min="1282" max="1282" width="46.42578125" style="83" customWidth="1"/>
    <col min="1283" max="1283" width="10.28515625" style="83" customWidth="1"/>
    <col min="1284" max="1284" width="8.7109375" style="83" customWidth="1"/>
    <col min="1285" max="1285" width="9.28515625" style="83" customWidth="1"/>
    <col min="1286" max="1290" width="16" style="83" customWidth="1"/>
    <col min="1291" max="1536" width="9.28515625" style="83"/>
    <col min="1537" max="1537" width="42.42578125" style="83" customWidth="1"/>
    <col min="1538" max="1538" width="46.42578125" style="83" customWidth="1"/>
    <col min="1539" max="1539" width="10.28515625" style="83" customWidth="1"/>
    <col min="1540" max="1540" width="8.7109375" style="83" customWidth="1"/>
    <col min="1541" max="1541" width="9.28515625" style="83" customWidth="1"/>
    <col min="1542" max="1546" width="16" style="83" customWidth="1"/>
    <col min="1547" max="1792" width="9.28515625" style="83"/>
    <col min="1793" max="1793" width="42.42578125" style="83" customWidth="1"/>
    <col min="1794" max="1794" width="46.42578125" style="83" customWidth="1"/>
    <col min="1795" max="1795" width="10.28515625" style="83" customWidth="1"/>
    <col min="1796" max="1796" width="8.7109375" style="83" customWidth="1"/>
    <col min="1797" max="1797" width="9.28515625" style="83" customWidth="1"/>
    <col min="1798" max="1802" width="16" style="83" customWidth="1"/>
    <col min="1803" max="2048" width="9.28515625" style="83"/>
    <col min="2049" max="2049" width="42.42578125" style="83" customWidth="1"/>
    <col min="2050" max="2050" width="46.42578125" style="83" customWidth="1"/>
    <col min="2051" max="2051" width="10.28515625" style="83" customWidth="1"/>
    <col min="2052" max="2052" width="8.7109375" style="83" customWidth="1"/>
    <col min="2053" max="2053" width="9.28515625" style="83" customWidth="1"/>
    <col min="2054" max="2058" width="16" style="83" customWidth="1"/>
    <col min="2059" max="2304" width="9.28515625" style="83"/>
    <col min="2305" max="2305" width="42.42578125" style="83" customWidth="1"/>
    <col min="2306" max="2306" width="46.42578125" style="83" customWidth="1"/>
    <col min="2307" max="2307" width="10.28515625" style="83" customWidth="1"/>
    <col min="2308" max="2308" width="8.7109375" style="83" customWidth="1"/>
    <col min="2309" max="2309" width="9.28515625" style="83" customWidth="1"/>
    <col min="2310" max="2314" width="16" style="83" customWidth="1"/>
    <col min="2315" max="2560" width="9.28515625" style="83"/>
    <col min="2561" max="2561" width="42.42578125" style="83" customWidth="1"/>
    <col min="2562" max="2562" width="46.42578125" style="83" customWidth="1"/>
    <col min="2563" max="2563" width="10.28515625" style="83" customWidth="1"/>
    <col min="2564" max="2564" width="8.7109375" style="83" customWidth="1"/>
    <col min="2565" max="2565" width="9.28515625" style="83" customWidth="1"/>
    <col min="2566" max="2570" width="16" style="83" customWidth="1"/>
    <col min="2571" max="2816" width="9.28515625" style="83"/>
    <col min="2817" max="2817" width="42.42578125" style="83" customWidth="1"/>
    <col min="2818" max="2818" width="46.42578125" style="83" customWidth="1"/>
    <col min="2819" max="2819" width="10.28515625" style="83" customWidth="1"/>
    <col min="2820" max="2820" width="8.7109375" style="83" customWidth="1"/>
    <col min="2821" max="2821" width="9.28515625" style="83" customWidth="1"/>
    <col min="2822" max="2826" width="16" style="83" customWidth="1"/>
    <col min="2827" max="3072" width="9.28515625" style="83"/>
    <col min="3073" max="3073" width="42.42578125" style="83" customWidth="1"/>
    <col min="3074" max="3074" width="46.42578125" style="83" customWidth="1"/>
    <col min="3075" max="3075" width="10.28515625" style="83" customWidth="1"/>
    <col min="3076" max="3076" width="8.7109375" style="83" customWidth="1"/>
    <col min="3077" max="3077" width="9.28515625" style="83" customWidth="1"/>
    <col min="3078" max="3082" width="16" style="83" customWidth="1"/>
    <col min="3083" max="3328" width="9.28515625" style="83"/>
    <col min="3329" max="3329" width="42.42578125" style="83" customWidth="1"/>
    <col min="3330" max="3330" width="46.42578125" style="83" customWidth="1"/>
    <col min="3331" max="3331" width="10.28515625" style="83" customWidth="1"/>
    <col min="3332" max="3332" width="8.7109375" style="83" customWidth="1"/>
    <col min="3333" max="3333" width="9.28515625" style="83" customWidth="1"/>
    <col min="3334" max="3338" width="16" style="83" customWidth="1"/>
    <col min="3339" max="3584" width="9.28515625" style="83"/>
    <col min="3585" max="3585" width="42.42578125" style="83" customWidth="1"/>
    <col min="3586" max="3586" width="46.42578125" style="83" customWidth="1"/>
    <col min="3587" max="3587" width="10.28515625" style="83" customWidth="1"/>
    <col min="3588" max="3588" width="8.7109375" style="83" customWidth="1"/>
    <col min="3589" max="3589" width="9.28515625" style="83" customWidth="1"/>
    <col min="3590" max="3594" width="16" style="83" customWidth="1"/>
    <col min="3595" max="3840" width="9.28515625" style="83"/>
    <col min="3841" max="3841" width="42.42578125" style="83" customWidth="1"/>
    <col min="3842" max="3842" width="46.42578125" style="83" customWidth="1"/>
    <col min="3843" max="3843" width="10.28515625" style="83" customWidth="1"/>
    <col min="3844" max="3844" width="8.7109375" style="83" customWidth="1"/>
    <col min="3845" max="3845" width="9.28515625" style="83" customWidth="1"/>
    <col min="3846" max="3850" width="16" style="83" customWidth="1"/>
    <col min="3851" max="4096" width="9.28515625" style="83"/>
    <col min="4097" max="4097" width="42.42578125" style="83" customWidth="1"/>
    <col min="4098" max="4098" width="46.42578125" style="83" customWidth="1"/>
    <col min="4099" max="4099" width="10.28515625" style="83" customWidth="1"/>
    <col min="4100" max="4100" width="8.7109375" style="83" customWidth="1"/>
    <col min="4101" max="4101" width="9.28515625" style="83" customWidth="1"/>
    <col min="4102" max="4106" width="16" style="83" customWidth="1"/>
    <col min="4107" max="4352" width="9.28515625" style="83"/>
    <col min="4353" max="4353" width="42.42578125" style="83" customWidth="1"/>
    <col min="4354" max="4354" width="46.42578125" style="83" customWidth="1"/>
    <col min="4355" max="4355" width="10.28515625" style="83" customWidth="1"/>
    <col min="4356" max="4356" width="8.7109375" style="83" customWidth="1"/>
    <col min="4357" max="4357" width="9.28515625" style="83" customWidth="1"/>
    <col min="4358" max="4362" width="16" style="83" customWidth="1"/>
    <col min="4363" max="4608" width="9.28515625" style="83"/>
    <col min="4609" max="4609" width="42.42578125" style="83" customWidth="1"/>
    <col min="4610" max="4610" width="46.42578125" style="83" customWidth="1"/>
    <col min="4611" max="4611" width="10.28515625" style="83" customWidth="1"/>
    <col min="4612" max="4612" width="8.7109375" style="83" customWidth="1"/>
    <col min="4613" max="4613" width="9.28515625" style="83" customWidth="1"/>
    <col min="4614" max="4618" width="16" style="83" customWidth="1"/>
    <col min="4619" max="4864" width="9.28515625" style="83"/>
    <col min="4865" max="4865" width="42.42578125" style="83" customWidth="1"/>
    <col min="4866" max="4866" width="46.42578125" style="83" customWidth="1"/>
    <col min="4867" max="4867" width="10.28515625" style="83" customWidth="1"/>
    <col min="4868" max="4868" width="8.7109375" style="83" customWidth="1"/>
    <col min="4869" max="4869" width="9.28515625" style="83" customWidth="1"/>
    <col min="4870" max="4874" width="16" style="83" customWidth="1"/>
    <col min="4875" max="5120" width="9.28515625" style="83"/>
    <col min="5121" max="5121" width="42.42578125" style="83" customWidth="1"/>
    <col min="5122" max="5122" width="46.42578125" style="83" customWidth="1"/>
    <col min="5123" max="5123" width="10.28515625" style="83" customWidth="1"/>
    <col min="5124" max="5124" width="8.7109375" style="83" customWidth="1"/>
    <col min="5125" max="5125" width="9.28515625" style="83" customWidth="1"/>
    <col min="5126" max="5130" width="16" style="83" customWidth="1"/>
    <col min="5131" max="5376" width="9.28515625" style="83"/>
    <col min="5377" max="5377" width="42.42578125" style="83" customWidth="1"/>
    <col min="5378" max="5378" width="46.42578125" style="83" customWidth="1"/>
    <col min="5379" max="5379" width="10.28515625" style="83" customWidth="1"/>
    <col min="5380" max="5380" width="8.7109375" style="83" customWidth="1"/>
    <col min="5381" max="5381" width="9.28515625" style="83" customWidth="1"/>
    <col min="5382" max="5386" width="16" style="83" customWidth="1"/>
    <col min="5387" max="5632" width="9.28515625" style="83"/>
    <col min="5633" max="5633" width="42.42578125" style="83" customWidth="1"/>
    <col min="5634" max="5634" width="46.42578125" style="83" customWidth="1"/>
    <col min="5635" max="5635" width="10.28515625" style="83" customWidth="1"/>
    <col min="5636" max="5636" width="8.7109375" style="83" customWidth="1"/>
    <col min="5637" max="5637" width="9.28515625" style="83" customWidth="1"/>
    <col min="5638" max="5642" width="16" style="83" customWidth="1"/>
    <col min="5643" max="5888" width="9.28515625" style="83"/>
    <col min="5889" max="5889" width="42.42578125" style="83" customWidth="1"/>
    <col min="5890" max="5890" width="46.42578125" style="83" customWidth="1"/>
    <col min="5891" max="5891" width="10.28515625" style="83" customWidth="1"/>
    <col min="5892" max="5892" width="8.7109375" style="83" customWidth="1"/>
    <col min="5893" max="5893" width="9.28515625" style="83" customWidth="1"/>
    <col min="5894" max="5898" width="16" style="83" customWidth="1"/>
    <col min="5899" max="6144" width="9.28515625" style="83"/>
    <col min="6145" max="6145" width="42.42578125" style="83" customWidth="1"/>
    <col min="6146" max="6146" width="46.42578125" style="83" customWidth="1"/>
    <col min="6147" max="6147" width="10.28515625" style="83" customWidth="1"/>
    <col min="6148" max="6148" width="8.7109375" style="83" customWidth="1"/>
    <col min="6149" max="6149" width="9.28515625" style="83" customWidth="1"/>
    <col min="6150" max="6154" width="16" style="83" customWidth="1"/>
    <col min="6155" max="6400" width="9.28515625" style="83"/>
    <col min="6401" max="6401" width="42.42578125" style="83" customWidth="1"/>
    <col min="6402" max="6402" width="46.42578125" style="83" customWidth="1"/>
    <col min="6403" max="6403" width="10.28515625" style="83" customWidth="1"/>
    <col min="6404" max="6404" width="8.7109375" style="83" customWidth="1"/>
    <col min="6405" max="6405" width="9.28515625" style="83" customWidth="1"/>
    <col min="6406" max="6410" width="16" style="83" customWidth="1"/>
    <col min="6411" max="6656" width="9.28515625" style="83"/>
    <col min="6657" max="6657" width="42.42578125" style="83" customWidth="1"/>
    <col min="6658" max="6658" width="46.42578125" style="83" customWidth="1"/>
    <col min="6659" max="6659" width="10.28515625" style="83" customWidth="1"/>
    <col min="6660" max="6660" width="8.7109375" style="83" customWidth="1"/>
    <col min="6661" max="6661" width="9.28515625" style="83" customWidth="1"/>
    <col min="6662" max="6666" width="16" style="83" customWidth="1"/>
    <col min="6667" max="6912" width="9.28515625" style="83"/>
    <col min="6913" max="6913" width="42.42578125" style="83" customWidth="1"/>
    <col min="6914" max="6914" width="46.42578125" style="83" customWidth="1"/>
    <col min="6915" max="6915" width="10.28515625" style="83" customWidth="1"/>
    <col min="6916" max="6916" width="8.7109375" style="83" customWidth="1"/>
    <col min="6917" max="6917" width="9.28515625" style="83" customWidth="1"/>
    <col min="6918" max="6922" width="16" style="83" customWidth="1"/>
    <col min="6923" max="7168" width="9.28515625" style="83"/>
    <col min="7169" max="7169" width="42.42578125" style="83" customWidth="1"/>
    <col min="7170" max="7170" width="46.42578125" style="83" customWidth="1"/>
    <col min="7171" max="7171" width="10.28515625" style="83" customWidth="1"/>
    <col min="7172" max="7172" width="8.7109375" style="83" customWidth="1"/>
    <col min="7173" max="7173" width="9.28515625" style="83" customWidth="1"/>
    <col min="7174" max="7178" width="16" style="83" customWidth="1"/>
    <col min="7179" max="7424" width="9.28515625" style="83"/>
    <col min="7425" max="7425" width="42.42578125" style="83" customWidth="1"/>
    <col min="7426" max="7426" width="46.42578125" style="83" customWidth="1"/>
    <col min="7427" max="7427" width="10.28515625" style="83" customWidth="1"/>
    <col min="7428" max="7428" width="8.7109375" style="83" customWidth="1"/>
    <col min="7429" max="7429" width="9.28515625" style="83" customWidth="1"/>
    <col min="7430" max="7434" width="16" style="83" customWidth="1"/>
    <col min="7435" max="7680" width="9.28515625" style="83"/>
    <col min="7681" max="7681" width="42.42578125" style="83" customWidth="1"/>
    <col min="7682" max="7682" width="46.42578125" style="83" customWidth="1"/>
    <col min="7683" max="7683" width="10.28515625" style="83" customWidth="1"/>
    <col min="7684" max="7684" width="8.7109375" style="83" customWidth="1"/>
    <col min="7685" max="7685" width="9.28515625" style="83" customWidth="1"/>
    <col min="7686" max="7690" width="16" style="83" customWidth="1"/>
    <col min="7691" max="7936" width="9.28515625" style="83"/>
    <col min="7937" max="7937" width="42.42578125" style="83" customWidth="1"/>
    <col min="7938" max="7938" width="46.42578125" style="83" customWidth="1"/>
    <col min="7939" max="7939" width="10.28515625" style="83" customWidth="1"/>
    <col min="7940" max="7940" width="8.7109375" style="83" customWidth="1"/>
    <col min="7941" max="7941" width="9.28515625" style="83" customWidth="1"/>
    <col min="7942" max="7946" width="16" style="83" customWidth="1"/>
    <col min="7947" max="8192" width="9.28515625" style="83"/>
    <col min="8193" max="8193" width="42.42578125" style="83" customWidth="1"/>
    <col min="8194" max="8194" width="46.42578125" style="83" customWidth="1"/>
    <col min="8195" max="8195" width="10.28515625" style="83" customWidth="1"/>
    <col min="8196" max="8196" width="8.7109375" style="83" customWidth="1"/>
    <col min="8197" max="8197" width="9.28515625" style="83" customWidth="1"/>
    <col min="8198" max="8202" width="16" style="83" customWidth="1"/>
    <col min="8203" max="8448" width="9.28515625" style="83"/>
    <col min="8449" max="8449" width="42.42578125" style="83" customWidth="1"/>
    <col min="8450" max="8450" width="46.42578125" style="83" customWidth="1"/>
    <col min="8451" max="8451" width="10.28515625" style="83" customWidth="1"/>
    <col min="8452" max="8452" width="8.7109375" style="83" customWidth="1"/>
    <col min="8453" max="8453" width="9.28515625" style="83" customWidth="1"/>
    <col min="8454" max="8458" width="16" style="83" customWidth="1"/>
    <col min="8459" max="8704" width="9.28515625" style="83"/>
    <col min="8705" max="8705" width="42.42578125" style="83" customWidth="1"/>
    <col min="8706" max="8706" width="46.42578125" style="83" customWidth="1"/>
    <col min="8707" max="8707" width="10.28515625" style="83" customWidth="1"/>
    <col min="8708" max="8708" width="8.7109375" style="83" customWidth="1"/>
    <col min="8709" max="8709" width="9.28515625" style="83" customWidth="1"/>
    <col min="8710" max="8714" width="16" style="83" customWidth="1"/>
    <col min="8715" max="8960" width="9.28515625" style="83"/>
    <col min="8961" max="8961" width="42.42578125" style="83" customWidth="1"/>
    <col min="8962" max="8962" width="46.42578125" style="83" customWidth="1"/>
    <col min="8963" max="8963" width="10.28515625" style="83" customWidth="1"/>
    <col min="8964" max="8964" width="8.7109375" style="83" customWidth="1"/>
    <col min="8965" max="8965" width="9.28515625" style="83" customWidth="1"/>
    <col min="8966" max="8970" width="16" style="83" customWidth="1"/>
    <col min="8971" max="9216" width="9.28515625" style="83"/>
    <col min="9217" max="9217" width="42.42578125" style="83" customWidth="1"/>
    <col min="9218" max="9218" width="46.42578125" style="83" customWidth="1"/>
    <col min="9219" max="9219" width="10.28515625" style="83" customWidth="1"/>
    <col min="9220" max="9220" width="8.7109375" style="83" customWidth="1"/>
    <col min="9221" max="9221" width="9.28515625" style="83" customWidth="1"/>
    <col min="9222" max="9226" width="16" style="83" customWidth="1"/>
    <col min="9227" max="9472" width="9.28515625" style="83"/>
    <col min="9473" max="9473" width="42.42578125" style="83" customWidth="1"/>
    <col min="9474" max="9474" width="46.42578125" style="83" customWidth="1"/>
    <col min="9475" max="9475" width="10.28515625" style="83" customWidth="1"/>
    <col min="9476" max="9476" width="8.7109375" style="83" customWidth="1"/>
    <col min="9477" max="9477" width="9.28515625" style="83" customWidth="1"/>
    <col min="9478" max="9482" width="16" style="83" customWidth="1"/>
    <col min="9483" max="9728" width="9.28515625" style="83"/>
    <col min="9729" max="9729" width="42.42578125" style="83" customWidth="1"/>
    <col min="9730" max="9730" width="46.42578125" style="83" customWidth="1"/>
    <col min="9731" max="9731" width="10.28515625" style="83" customWidth="1"/>
    <col min="9732" max="9732" width="8.7109375" style="83" customWidth="1"/>
    <col min="9733" max="9733" width="9.28515625" style="83" customWidth="1"/>
    <col min="9734" max="9738" width="16" style="83" customWidth="1"/>
    <col min="9739" max="9984" width="9.28515625" style="83"/>
    <col min="9985" max="9985" width="42.42578125" style="83" customWidth="1"/>
    <col min="9986" max="9986" width="46.42578125" style="83" customWidth="1"/>
    <col min="9987" max="9987" width="10.28515625" style="83" customWidth="1"/>
    <col min="9988" max="9988" width="8.7109375" style="83" customWidth="1"/>
    <col min="9989" max="9989" width="9.28515625" style="83" customWidth="1"/>
    <col min="9990" max="9994" width="16" style="83" customWidth="1"/>
    <col min="9995" max="10240" width="9.28515625" style="83"/>
    <col min="10241" max="10241" width="42.42578125" style="83" customWidth="1"/>
    <col min="10242" max="10242" width="46.42578125" style="83" customWidth="1"/>
    <col min="10243" max="10243" width="10.28515625" style="83" customWidth="1"/>
    <col min="10244" max="10244" width="8.7109375" style="83" customWidth="1"/>
    <col min="10245" max="10245" width="9.28515625" style="83" customWidth="1"/>
    <col min="10246" max="10250" width="16" style="83" customWidth="1"/>
    <col min="10251" max="10496" width="9.28515625" style="83"/>
    <col min="10497" max="10497" width="42.42578125" style="83" customWidth="1"/>
    <col min="10498" max="10498" width="46.42578125" style="83" customWidth="1"/>
    <col min="10499" max="10499" width="10.28515625" style="83" customWidth="1"/>
    <col min="10500" max="10500" width="8.7109375" style="83" customWidth="1"/>
    <col min="10501" max="10501" width="9.28515625" style="83" customWidth="1"/>
    <col min="10502" max="10506" width="16" style="83" customWidth="1"/>
    <col min="10507" max="10752" width="9.28515625" style="83"/>
    <col min="10753" max="10753" width="42.42578125" style="83" customWidth="1"/>
    <col min="10754" max="10754" width="46.42578125" style="83" customWidth="1"/>
    <col min="10755" max="10755" width="10.28515625" style="83" customWidth="1"/>
    <col min="10756" max="10756" width="8.7109375" style="83" customWidth="1"/>
    <col min="10757" max="10757" width="9.28515625" style="83" customWidth="1"/>
    <col min="10758" max="10762" width="16" style="83" customWidth="1"/>
    <col min="10763" max="11008" width="9.28515625" style="83"/>
    <col min="11009" max="11009" width="42.42578125" style="83" customWidth="1"/>
    <col min="11010" max="11010" width="46.42578125" style="83" customWidth="1"/>
    <col min="11011" max="11011" width="10.28515625" style="83" customWidth="1"/>
    <col min="11012" max="11012" width="8.7109375" style="83" customWidth="1"/>
    <col min="11013" max="11013" width="9.28515625" style="83" customWidth="1"/>
    <col min="11014" max="11018" width="16" style="83" customWidth="1"/>
    <col min="11019" max="11264" width="9.28515625" style="83"/>
    <col min="11265" max="11265" width="42.42578125" style="83" customWidth="1"/>
    <col min="11266" max="11266" width="46.42578125" style="83" customWidth="1"/>
    <col min="11267" max="11267" width="10.28515625" style="83" customWidth="1"/>
    <col min="11268" max="11268" width="8.7109375" style="83" customWidth="1"/>
    <col min="11269" max="11269" width="9.28515625" style="83" customWidth="1"/>
    <col min="11270" max="11274" width="16" style="83" customWidth="1"/>
    <col min="11275" max="11520" width="9.28515625" style="83"/>
    <col min="11521" max="11521" width="42.42578125" style="83" customWidth="1"/>
    <col min="11522" max="11522" width="46.42578125" style="83" customWidth="1"/>
    <col min="11523" max="11523" width="10.28515625" style="83" customWidth="1"/>
    <col min="11524" max="11524" width="8.7109375" style="83" customWidth="1"/>
    <col min="11525" max="11525" width="9.28515625" style="83" customWidth="1"/>
    <col min="11526" max="11530" width="16" style="83" customWidth="1"/>
    <col min="11531" max="11776" width="9.28515625" style="83"/>
    <col min="11777" max="11777" width="42.42578125" style="83" customWidth="1"/>
    <col min="11778" max="11778" width="46.42578125" style="83" customWidth="1"/>
    <col min="11779" max="11779" width="10.28515625" style="83" customWidth="1"/>
    <col min="11780" max="11780" width="8.7109375" style="83" customWidth="1"/>
    <col min="11781" max="11781" width="9.28515625" style="83" customWidth="1"/>
    <col min="11782" max="11786" width="16" style="83" customWidth="1"/>
    <col min="11787" max="12032" width="9.28515625" style="83"/>
    <col min="12033" max="12033" width="42.42578125" style="83" customWidth="1"/>
    <col min="12034" max="12034" width="46.42578125" style="83" customWidth="1"/>
    <col min="12035" max="12035" width="10.28515625" style="83" customWidth="1"/>
    <col min="12036" max="12036" width="8.7109375" style="83" customWidth="1"/>
    <col min="12037" max="12037" width="9.28515625" style="83" customWidth="1"/>
    <col min="12038" max="12042" width="16" style="83" customWidth="1"/>
    <col min="12043" max="12288" width="9.28515625" style="83"/>
    <col min="12289" max="12289" width="42.42578125" style="83" customWidth="1"/>
    <col min="12290" max="12290" width="46.42578125" style="83" customWidth="1"/>
    <col min="12291" max="12291" width="10.28515625" style="83" customWidth="1"/>
    <col min="12292" max="12292" width="8.7109375" style="83" customWidth="1"/>
    <col min="12293" max="12293" width="9.28515625" style="83" customWidth="1"/>
    <col min="12294" max="12298" width="16" style="83" customWidth="1"/>
    <col min="12299" max="12544" width="9.28515625" style="83"/>
    <col min="12545" max="12545" width="42.42578125" style="83" customWidth="1"/>
    <col min="12546" max="12546" width="46.42578125" style="83" customWidth="1"/>
    <col min="12547" max="12547" width="10.28515625" style="83" customWidth="1"/>
    <col min="12548" max="12548" width="8.7109375" style="83" customWidth="1"/>
    <col min="12549" max="12549" width="9.28515625" style="83" customWidth="1"/>
    <col min="12550" max="12554" width="16" style="83" customWidth="1"/>
    <col min="12555" max="12800" width="9.28515625" style="83"/>
    <col min="12801" max="12801" width="42.42578125" style="83" customWidth="1"/>
    <col min="12802" max="12802" width="46.42578125" style="83" customWidth="1"/>
    <col min="12803" max="12803" width="10.28515625" style="83" customWidth="1"/>
    <col min="12804" max="12804" width="8.7109375" style="83" customWidth="1"/>
    <col min="12805" max="12805" width="9.28515625" style="83" customWidth="1"/>
    <col min="12806" max="12810" width="16" style="83" customWidth="1"/>
    <col min="12811" max="13056" width="9.28515625" style="83"/>
    <col min="13057" max="13057" width="42.42578125" style="83" customWidth="1"/>
    <col min="13058" max="13058" width="46.42578125" style="83" customWidth="1"/>
    <col min="13059" max="13059" width="10.28515625" style="83" customWidth="1"/>
    <col min="13060" max="13060" width="8.7109375" style="83" customWidth="1"/>
    <col min="13061" max="13061" width="9.28515625" style="83" customWidth="1"/>
    <col min="13062" max="13066" width="16" style="83" customWidth="1"/>
    <col min="13067" max="13312" width="9.28515625" style="83"/>
    <col min="13313" max="13313" width="42.42578125" style="83" customWidth="1"/>
    <col min="13314" max="13314" width="46.42578125" style="83" customWidth="1"/>
    <col min="13315" max="13315" width="10.28515625" style="83" customWidth="1"/>
    <col min="13316" max="13316" width="8.7109375" style="83" customWidth="1"/>
    <col min="13317" max="13317" width="9.28515625" style="83" customWidth="1"/>
    <col min="13318" max="13322" width="16" style="83" customWidth="1"/>
    <col min="13323" max="13568" width="9.28515625" style="83"/>
    <col min="13569" max="13569" width="42.42578125" style="83" customWidth="1"/>
    <col min="13570" max="13570" width="46.42578125" style="83" customWidth="1"/>
    <col min="13571" max="13571" width="10.28515625" style="83" customWidth="1"/>
    <col min="13572" max="13572" width="8.7109375" style="83" customWidth="1"/>
    <col min="13573" max="13573" width="9.28515625" style="83" customWidth="1"/>
    <col min="13574" max="13578" width="16" style="83" customWidth="1"/>
    <col min="13579" max="13824" width="9.28515625" style="83"/>
    <col min="13825" max="13825" width="42.42578125" style="83" customWidth="1"/>
    <col min="13826" max="13826" width="46.42578125" style="83" customWidth="1"/>
    <col min="13827" max="13827" width="10.28515625" style="83" customWidth="1"/>
    <col min="13828" max="13828" width="8.7109375" style="83" customWidth="1"/>
    <col min="13829" max="13829" width="9.28515625" style="83" customWidth="1"/>
    <col min="13830" max="13834" width="16" style="83" customWidth="1"/>
    <col min="13835" max="14080" width="9.28515625" style="83"/>
    <col min="14081" max="14081" width="42.42578125" style="83" customWidth="1"/>
    <col min="14082" max="14082" width="46.42578125" style="83" customWidth="1"/>
    <col min="14083" max="14083" width="10.28515625" style="83" customWidth="1"/>
    <col min="14084" max="14084" width="8.7109375" style="83" customWidth="1"/>
    <col min="14085" max="14085" width="9.28515625" style="83" customWidth="1"/>
    <col min="14086" max="14090" width="16" style="83" customWidth="1"/>
    <col min="14091" max="14336" width="9.28515625" style="83"/>
    <col min="14337" max="14337" width="42.42578125" style="83" customWidth="1"/>
    <col min="14338" max="14338" width="46.42578125" style="83" customWidth="1"/>
    <col min="14339" max="14339" width="10.28515625" style="83" customWidth="1"/>
    <col min="14340" max="14340" width="8.7109375" style="83" customWidth="1"/>
    <col min="14341" max="14341" width="9.28515625" style="83" customWidth="1"/>
    <col min="14342" max="14346" width="16" style="83" customWidth="1"/>
    <col min="14347" max="14592" width="9.28515625" style="83"/>
    <col min="14593" max="14593" width="42.42578125" style="83" customWidth="1"/>
    <col min="14594" max="14594" width="46.42578125" style="83" customWidth="1"/>
    <col min="14595" max="14595" width="10.28515625" style="83" customWidth="1"/>
    <col min="14596" max="14596" width="8.7109375" style="83" customWidth="1"/>
    <col min="14597" max="14597" width="9.28515625" style="83" customWidth="1"/>
    <col min="14598" max="14602" width="16" style="83" customWidth="1"/>
    <col min="14603" max="14848" width="9.28515625" style="83"/>
    <col min="14849" max="14849" width="42.42578125" style="83" customWidth="1"/>
    <col min="14850" max="14850" width="46.42578125" style="83" customWidth="1"/>
    <col min="14851" max="14851" width="10.28515625" style="83" customWidth="1"/>
    <col min="14852" max="14852" width="8.7109375" style="83" customWidth="1"/>
    <col min="14853" max="14853" width="9.28515625" style="83" customWidth="1"/>
    <col min="14854" max="14858" width="16" style="83" customWidth="1"/>
    <col min="14859" max="15104" width="9.28515625" style="83"/>
    <col min="15105" max="15105" width="42.42578125" style="83" customWidth="1"/>
    <col min="15106" max="15106" width="46.42578125" style="83" customWidth="1"/>
    <col min="15107" max="15107" width="10.28515625" style="83" customWidth="1"/>
    <col min="15108" max="15108" width="8.7109375" style="83" customWidth="1"/>
    <col min="15109" max="15109" width="9.28515625" style="83" customWidth="1"/>
    <col min="15110" max="15114" width="16" style="83" customWidth="1"/>
    <col min="15115" max="15360" width="9.28515625" style="83"/>
    <col min="15361" max="15361" width="42.42578125" style="83" customWidth="1"/>
    <col min="15362" max="15362" width="46.42578125" style="83" customWidth="1"/>
    <col min="15363" max="15363" width="10.28515625" style="83" customWidth="1"/>
    <col min="15364" max="15364" width="8.7109375" style="83" customWidth="1"/>
    <col min="15365" max="15365" width="9.28515625" style="83" customWidth="1"/>
    <col min="15366" max="15370" width="16" style="83" customWidth="1"/>
    <col min="15371" max="15616" width="9.28515625" style="83"/>
    <col min="15617" max="15617" width="42.42578125" style="83" customWidth="1"/>
    <col min="15618" max="15618" width="46.42578125" style="83" customWidth="1"/>
    <col min="15619" max="15619" width="10.28515625" style="83" customWidth="1"/>
    <col min="15620" max="15620" width="8.7109375" style="83" customWidth="1"/>
    <col min="15621" max="15621" width="9.28515625" style="83" customWidth="1"/>
    <col min="15622" max="15626" width="16" style="83" customWidth="1"/>
    <col min="15627" max="15872" width="9.28515625" style="83"/>
    <col min="15873" max="15873" width="42.42578125" style="83" customWidth="1"/>
    <col min="15874" max="15874" width="46.42578125" style="83" customWidth="1"/>
    <col min="15875" max="15875" width="10.28515625" style="83" customWidth="1"/>
    <col min="15876" max="15876" width="8.7109375" style="83" customWidth="1"/>
    <col min="15877" max="15877" width="9.28515625" style="83" customWidth="1"/>
    <col min="15878" max="15882" width="16" style="83" customWidth="1"/>
    <col min="15883" max="16128" width="9.28515625" style="83"/>
    <col min="16129" max="16129" width="42.42578125" style="83" customWidth="1"/>
    <col min="16130" max="16130" width="46.42578125" style="83" customWidth="1"/>
    <col min="16131" max="16131" width="10.28515625" style="83" customWidth="1"/>
    <col min="16132" max="16132" width="8.7109375" style="83" customWidth="1"/>
    <col min="16133" max="16133" width="9.28515625" style="83" customWidth="1"/>
    <col min="16134" max="16138" width="16" style="83" customWidth="1"/>
    <col min="16139" max="16384" width="9.28515625" style="83"/>
  </cols>
  <sheetData>
    <row r="1" spans="1:10" s="67" customFormat="1" ht="21.75" customHeight="1" x14ac:dyDescent="0.25">
      <c r="A1" s="595" t="str">
        <f>'Elenco P.I.'!B2</f>
        <v>Comune di VILLAURBANA</v>
      </c>
      <c r="B1" s="596"/>
      <c r="C1" s="596"/>
      <c r="D1" s="596"/>
      <c r="E1" s="596"/>
      <c r="F1" s="596"/>
      <c r="G1" s="596"/>
      <c r="H1" s="596"/>
      <c r="I1" s="596"/>
      <c r="J1" s="597"/>
    </row>
    <row r="2" spans="1:10" s="67" customFormat="1" ht="19.5" customHeight="1" x14ac:dyDescent="0.25">
      <c r="A2" s="68" t="s">
        <v>0</v>
      </c>
      <c r="B2" s="69" t="str">
        <f>'Elenco P.I.'!B7</f>
        <v>Area: TECNICA E DI VIGILANZA</v>
      </c>
      <c r="C2" s="70"/>
      <c r="D2" s="70"/>
      <c r="E2" s="70"/>
      <c r="F2" s="71" t="s">
        <v>225</v>
      </c>
      <c r="G2" s="71" t="s">
        <v>226</v>
      </c>
      <c r="H2" s="70"/>
      <c r="I2" s="71" t="s">
        <v>227</v>
      </c>
      <c r="J2" s="72"/>
    </row>
    <row r="3" spans="1:10" s="67" customFormat="1" ht="19.5" customHeight="1" x14ac:dyDescent="0.25">
      <c r="A3" s="68" t="s">
        <v>228</v>
      </c>
      <c r="B3" s="73"/>
      <c r="C3" s="70"/>
      <c r="D3" s="70"/>
      <c r="E3" s="70"/>
      <c r="F3" s="74"/>
      <c r="G3" s="74"/>
      <c r="H3" s="70"/>
      <c r="I3" s="75">
        <v>2020</v>
      </c>
      <c r="J3" s="72"/>
    </row>
    <row r="4" spans="1:10" s="67" customFormat="1" ht="19.5" customHeight="1" x14ac:dyDescent="0.25">
      <c r="A4" s="68" t="s">
        <v>229</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98" t="s">
        <v>230</v>
      </c>
      <c r="B6" s="598"/>
      <c r="C6" s="598"/>
      <c r="D6" s="598"/>
      <c r="E6" s="598"/>
      <c r="F6" s="600" t="s">
        <v>231</v>
      </c>
      <c r="G6" s="600"/>
      <c r="H6" s="600"/>
      <c r="I6" s="600"/>
      <c r="J6" s="600"/>
    </row>
    <row r="7" spans="1:10" ht="15.75" customHeight="1" x14ac:dyDescent="0.25">
      <c r="A7" s="599"/>
      <c r="B7" s="599"/>
      <c r="C7" s="599"/>
      <c r="D7" s="599"/>
      <c r="E7" s="599"/>
      <c r="F7" s="84">
        <v>1</v>
      </c>
      <c r="G7" s="84">
        <v>2</v>
      </c>
      <c r="H7" s="84">
        <v>3</v>
      </c>
      <c r="I7" s="84">
        <v>4</v>
      </c>
      <c r="J7" s="84">
        <v>5</v>
      </c>
    </row>
    <row r="8" spans="1:10" ht="15.75" customHeight="1" x14ac:dyDescent="0.25">
      <c r="A8" s="599"/>
      <c r="B8" s="599"/>
      <c r="C8" s="599"/>
      <c r="D8" s="599"/>
      <c r="E8" s="599"/>
      <c r="F8" s="85" t="s">
        <v>232</v>
      </c>
      <c r="G8" s="85" t="s">
        <v>233</v>
      </c>
      <c r="H8" s="86" t="s">
        <v>234</v>
      </c>
      <c r="I8" s="86" t="s">
        <v>235</v>
      </c>
      <c r="J8" s="86" t="s">
        <v>236</v>
      </c>
    </row>
    <row r="9" spans="1:10" ht="4.5" customHeight="1" x14ac:dyDescent="0.25">
      <c r="A9" s="601"/>
      <c r="B9" s="601"/>
      <c r="C9" s="601"/>
      <c r="D9" s="601"/>
      <c r="E9" s="601"/>
      <c r="F9" s="601"/>
      <c r="G9" s="601"/>
      <c r="H9" s="601"/>
      <c r="I9" s="601"/>
      <c r="J9" s="601"/>
    </row>
    <row r="10" spans="1:10" ht="32.25" customHeight="1" x14ac:dyDescent="0.25">
      <c r="A10" s="87" t="s">
        <v>237</v>
      </c>
      <c r="B10" s="87" t="s">
        <v>238</v>
      </c>
      <c r="C10" s="88" t="s">
        <v>239</v>
      </c>
      <c r="D10" s="88" t="s">
        <v>240</v>
      </c>
      <c r="E10" s="88" t="s">
        <v>241</v>
      </c>
      <c r="F10" s="88" t="s">
        <v>242</v>
      </c>
      <c r="G10" s="88" t="s">
        <v>57</v>
      </c>
      <c r="H10" s="88" t="s">
        <v>243</v>
      </c>
      <c r="I10" s="88" t="s">
        <v>244</v>
      </c>
      <c r="J10" s="88" t="s">
        <v>245</v>
      </c>
    </row>
    <row r="11" spans="1:10" ht="84" customHeight="1" x14ac:dyDescent="0.25">
      <c r="A11" s="89" t="str">
        <f>'Resp. 1'!B16</f>
        <v>Assicurare un'efficace acquisizione, gestione e programmazione delle risorse finanziarie dell'ente al fine di garantire la qualità dei servizi svolti e il rispetto dei piani e dei programmi della politica</v>
      </c>
      <c r="B11" s="90"/>
      <c r="C11" s="91"/>
      <c r="D11" s="92">
        <f t="shared" ref="D11:D20" si="0">E11/100</f>
        <v>0</v>
      </c>
      <c r="E11" s="93"/>
      <c r="F11" s="94" t="str">
        <f>IF(E11&lt;=20,"X","")</f>
        <v>X</v>
      </c>
      <c r="G11" s="94" t="str">
        <f>IF(AND(E11&gt;20,E11&lt;=50),"X","")</f>
        <v/>
      </c>
      <c r="H11" s="94" t="str">
        <f>IF(AND(E11&gt;50,E11&lt;=70),"X","")</f>
        <v/>
      </c>
      <c r="I11" s="94" t="str">
        <f>IF(AND(E11&gt;70,E11&lt;=90),"X","")</f>
        <v/>
      </c>
      <c r="J11" s="94" t="str">
        <f>IF(AND(E11&gt;90,E11&lt;=100),"X","")</f>
        <v/>
      </c>
    </row>
    <row r="12" spans="1:10" ht="104.25" customHeight="1" x14ac:dyDescent="0.25">
      <c r="A12" s="89" t="e">
        <f>'Resp. 1'!#REF!</f>
        <v>#REF!</v>
      </c>
      <c r="B12" s="96"/>
      <c r="C12" s="91"/>
      <c r="D12" s="92">
        <f t="shared" si="0"/>
        <v>0</v>
      </c>
      <c r="E12" s="93"/>
      <c r="F12" s="94" t="str">
        <f t="shared" ref="F12:F20" si="1">IF(E12&lt;=20,"X","")</f>
        <v>X</v>
      </c>
      <c r="G12" s="94" t="str">
        <f t="shared" ref="G12:G20" si="2">IF(AND(E12&gt;20,E12&lt;=50),"X","")</f>
        <v/>
      </c>
      <c r="H12" s="94" t="str">
        <f t="shared" ref="H12:H20" si="3">IF(AND(E12&gt;50,E12&lt;=70),"X","")</f>
        <v/>
      </c>
      <c r="I12" s="94" t="str">
        <f t="shared" ref="I12:I20" si="4">IF(AND(E12&gt;70,E12&lt;=90),"X","")</f>
        <v/>
      </c>
      <c r="J12" s="94" t="str">
        <f t="shared" ref="J12:J20" si="5">IF(AND(E12&gt;90,E12&lt;=100),"X","")</f>
        <v/>
      </c>
    </row>
    <row r="13" spans="1:10" ht="68.25" customHeight="1" x14ac:dyDescent="0.25">
      <c r="A13" s="89" t="e">
        <f>'Resp. 1'!#REF!</f>
        <v>#REF!</v>
      </c>
      <c r="B13" s="96"/>
      <c r="C13" s="93"/>
      <c r="D13" s="92">
        <f t="shared" si="0"/>
        <v>0</v>
      </c>
      <c r="E13" s="93"/>
      <c r="F13" s="94" t="str">
        <f t="shared" si="1"/>
        <v>X</v>
      </c>
      <c r="G13" s="94" t="str">
        <f t="shared" si="2"/>
        <v/>
      </c>
      <c r="H13" s="94" t="str">
        <f t="shared" si="3"/>
        <v/>
      </c>
      <c r="I13" s="94" t="str">
        <f t="shared" si="4"/>
        <v/>
      </c>
      <c r="J13" s="94" t="str">
        <f t="shared" si="5"/>
        <v/>
      </c>
    </row>
    <row r="14" spans="1:10" ht="75" customHeight="1" x14ac:dyDescent="0.25">
      <c r="A14" s="89" t="e">
        <f>'Resp. 1'!#REF!</f>
        <v>#REF!</v>
      </c>
      <c r="B14" s="96"/>
      <c r="C14" s="93"/>
      <c r="D14" s="92">
        <f t="shared" si="0"/>
        <v>0</v>
      </c>
      <c r="E14" s="93"/>
      <c r="F14" s="94" t="str">
        <f t="shared" si="1"/>
        <v>X</v>
      </c>
      <c r="G14" s="94" t="str">
        <f t="shared" si="2"/>
        <v/>
      </c>
      <c r="H14" s="94" t="str">
        <f t="shared" si="3"/>
        <v/>
      </c>
      <c r="I14" s="94" t="str">
        <f t="shared" si="4"/>
        <v/>
      </c>
      <c r="J14" s="94" t="str">
        <f t="shared" si="5"/>
        <v/>
      </c>
    </row>
    <row r="15" spans="1:10" ht="80.25" customHeight="1" x14ac:dyDescent="0.25">
      <c r="A15" s="89" t="str">
        <f>'Resp. 1'!B17</f>
        <v>Attuazione delle misure previste dalla normativa e dal PTPCT dell'ente in materia di trasparenza e anticorruzione</v>
      </c>
      <c r="B15" s="96"/>
      <c r="C15" s="93"/>
      <c r="D15" s="92">
        <f t="shared" si="0"/>
        <v>0</v>
      </c>
      <c r="E15" s="93"/>
      <c r="F15" s="94" t="str">
        <f t="shared" si="1"/>
        <v>X</v>
      </c>
      <c r="G15" s="94" t="str">
        <f t="shared" si="2"/>
        <v/>
      </c>
      <c r="H15" s="94" t="str">
        <f t="shared" si="3"/>
        <v/>
      </c>
      <c r="I15" s="94" t="str">
        <f t="shared" si="4"/>
        <v/>
      </c>
      <c r="J15" s="94" t="str">
        <f t="shared" si="5"/>
        <v/>
      </c>
    </row>
    <row r="16" spans="1:10" ht="89.25" customHeight="1" x14ac:dyDescent="0.25">
      <c r="A16" s="89" t="str">
        <f>'Resp. 1'!B18</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6" s="96"/>
      <c r="C16" s="93"/>
      <c r="D16" s="92">
        <f t="shared" si="0"/>
        <v>0</v>
      </c>
      <c r="E16" s="93"/>
      <c r="F16" s="94" t="str">
        <f t="shared" si="1"/>
        <v>X</v>
      </c>
      <c r="G16" s="94" t="str">
        <f t="shared" si="2"/>
        <v/>
      </c>
      <c r="H16" s="94" t="str">
        <f t="shared" si="3"/>
        <v/>
      </c>
      <c r="I16" s="94" t="str">
        <f t="shared" si="4"/>
        <v/>
      </c>
      <c r="J16" s="94" t="str">
        <f t="shared" si="5"/>
        <v/>
      </c>
    </row>
    <row r="17" spans="1:10" ht="78" customHeight="1" x14ac:dyDescent="0.25">
      <c r="A17" s="89" t="e">
        <f>'Resp. 1'!B19</f>
        <v>#REF!</v>
      </c>
      <c r="B17" s="89"/>
      <c r="C17" s="93"/>
      <c r="D17" s="92">
        <f t="shared" si="0"/>
        <v>0</v>
      </c>
      <c r="E17" s="93"/>
      <c r="F17" s="94" t="str">
        <f t="shared" si="1"/>
        <v>X</v>
      </c>
      <c r="G17" s="94" t="str">
        <f t="shared" si="2"/>
        <v/>
      </c>
      <c r="H17" s="94" t="str">
        <f t="shared" si="3"/>
        <v/>
      </c>
      <c r="I17" s="94" t="str">
        <f t="shared" si="4"/>
        <v/>
      </c>
      <c r="J17" s="94" t="str">
        <f t="shared" si="5"/>
        <v/>
      </c>
    </row>
    <row r="18" spans="1:10" ht="26.25" customHeight="1" x14ac:dyDescent="0.25">
      <c r="A18" s="89">
        <f>'Resp. 1'!B20</f>
        <v>0</v>
      </c>
      <c r="B18" s="96"/>
      <c r="C18" s="93"/>
      <c r="D18" s="92">
        <f t="shared" si="0"/>
        <v>0</v>
      </c>
      <c r="E18" s="93"/>
      <c r="F18" s="94" t="str">
        <f t="shared" si="1"/>
        <v>X</v>
      </c>
      <c r="G18" s="94" t="str">
        <f t="shared" si="2"/>
        <v/>
      </c>
      <c r="H18" s="94" t="str">
        <f t="shared" si="3"/>
        <v/>
      </c>
      <c r="I18" s="94" t="str">
        <f t="shared" si="4"/>
        <v/>
      </c>
      <c r="J18" s="94" t="str">
        <f t="shared" si="5"/>
        <v/>
      </c>
    </row>
    <row r="19" spans="1:10" ht="26.25" customHeight="1" x14ac:dyDescent="0.25">
      <c r="A19" s="89">
        <f>'Resp. 1'!B21</f>
        <v>0</v>
      </c>
      <c r="B19" s="96"/>
      <c r="C19" s="93"/>
      <c r="D19" s="92">
        <f t="shared" si="0"/>
        <v>0</v>
      </c>
      <c r="E19" s="93"/>
      <c r="F19" s="94" t="str">
        <f t="shared" si="1"/>
        <v>X</v>
      </c>
      <c r="G19" s="94" t="str">
        <f t="shared" si="2"/>
        <v/>
      </c>
      <c r="H19" s="94" t="str">
        <f t="shared" si="3"/>
        <v/>
      </c>
      <c r="I19" s="94" t="str">
        <f t="shared" si="4"/>
        <v/>
      </c>
      <c r="J19" s="94" t="str">
        <f t="shared" si="5"/>
        <v/>
      </c>
    </row>
    <row r="20" spans="1:10" ht="26.25" customHeight="1" x14ac:dyDescent="0.25">
      <c r="A20" s="89">
        <f>'Resp. 1'!B22</f>
        <v>0</v>
      </c>
      <c r="B20" s="96"/>
      <c r="C20" s="93"/>
      <c r="D20" s="92">
        <f t="shared" si="0"/>
        <v>0</v>
      </c>
      <c r="E20" s="93"/>
      <c r="F20" s="94" t="str">
        <f t="shared" si="1"/>
        <v>X</v>
      </c>
      <c r="G20" s="94" t="str">
        <f t="shared" si="2"/>
        <v/>
      </c>
      <c r="H20" s="94" t="str">
        <f t="shared" si="3"/>
        <v/>
      </c>
      <c r="I20" s="94" t="str">
        <f t="shared" si="4"/>
        <v/>
      </c>
      <c r="J20" s="94" t="str">
        <f t="shared" si="5"/>
        <v/>
      </c>
    </row>
    <row r="21" spans="1:10" x14ac:dyDescent="0.25">
      <c r="A21" s="97" t="s">
        <v>246</v>
      </c>
      <c r="B21" s="98" t="str">
        <f>IF(C21=60,"Pesatura Adeguata","Pesatura Inadeguata")</f>
        <v>Pesatura Inadeguata</v>
      </c>
      <c r="C21" s="99">
        <f>SUM(C11:C20)</f>
        <v>0</v>
      </c>
      <c r="D21" s="99"/>
      <c r="E21" s="100" t="e">
        <f>SUM(G21:J21)/C21</f>
        <v>#DIV/0!</v>
      </c>
      <c r="F21" s="101"/>
      <c r="G21" s="102">
        <f>IF(G11="x",C11*D11)+IF(G12="x",C12*D12)+IF(G13="x",C13*D13)+IF(G14="x",C14*D14)+IF(G15="x",C15*D15)+IF(G16="x",C16*D16)+IF(G17="x",C17*D17)+IF(G18="x",C18*D18)+IF(G19="x",C19*D19)+IF(G20="x",C20*D20)</f>
        <v>0</v>
      </c>
      <c r="H21" s="102">
        <f>IF(H11="x",C11*D11)+IF(H12="x",C12*D12)+IF(H13="x",C13*D13)+IF(H14="x",C14*D14)+IF(H15="x",C15*D15)+IF(H16="x",C16*D16)+IF(H17="x",C17*D17)+IF(H18="x",C18*D18)+IF(H19="x",C19*D19)+IF(H20="x",C20*D20)</f>
        <v>0</v>
      </c>
      <c r="I21" s="102">
        <f>IF(I11="x",C11*D11)+IF(I12="x",C12*D12)+IF(I13="x",C13*D13)+IF(I14="x",C14*D14)+IF(I15="x",C15*D15)+IF(I16="x",C16*D16)+IF(I17="x",C17*D17)+IF(I18="x",C18*D18)+IF(I19="x",C19*D19)+IF(I20="x",C20*D20)</f>
        <v>0</v>
      </c>
      <c r="J21" s="102">
        <f>IF(J11="x",C11*D11)+IF(J12="x",C12*D12)+IF(J13="x",C13*D13)+IF(J14="x",C14*D14)+IF(J15="x",C15*D15)+IF(J16="x",C16*D16)+IF(J17="x",C17*D17)+IF(J18="x",C18*D18)+IF(J19="x",C19*D19)+IF(J19="x",C19*D19)</f>
        <v>0</v>
      </c>
    </row>
    <row r="22" spans="1:10" ht="3" customHeight="1" x14ac:dyDescent="0.25">
      <c r="A22" s="601"/>
      <c r="B22" s="602"/>
      <c r="C22" s="602"/>
      <c r="D22" s="103"/>
      <c r="E22" s="601"/>
      <c r="F22" s="602"/>
      <c r="G22" s="602"/>
      <c r="H22" s="601"/>
      <c r="I22" s="602"/>
      <c r="J22" s="602"/>
    </row>
    <row r="23" spans="1:10" ht="42" customHeight="1" x14ac:dyDescent="0.25">
      <c r="A23" s="87" t="s">
        <v>247</v>
      </c>
      <c r="B23" s="87" t="s">
        <v>238</v>
      </c>
      <c r="C23" s="88" t="s">
        <v>239</v>
      </c>
      <c r="D23" s="88" t="s">
        <v>240</v>
      </c>
      <c r="E23" s="88" t="s">
        <v>241</v>
      </c>
      <c r="F23" s="88" t="s">
        <v>242</v>
      </c>
      <c r="G23" s="88" t="s">
        <v>57</v>
      </c>
      <c r="H23" s="88" t="s">
        <v>243</v>
      </c>
      <c r="I23" s="88" t="s">
        <v>244</v>
      </c>
      <c r="J23" s="88" t="s">
        <v>245</v>
      </c>
    </row>
    <row r="24" spans="1:10" s="105" customFormat="1" ht="28.5" customHeight="1" x14ac:dyDescent="0.25">
      <c r="A24" s="96" t="str">
        <f>'Resp. 1'!B33</f>
        <v>Garantire il controllo effettivo da parte della stazione appaltante sull’esecuzione delle prestazioni</v>
      </c>
      <c r="B24" s="95"/>
      <c r="C24" s="104">
        <v>20</v>
      </c>
      <c r="D24" s="92">
        <f>E24/100</f>
        <v>0</v>
      </c>
      <c r="E24" s="93"/>
      <c r="F24" s="94" t="str">
        <f t="shared" ref="F24:F34" si="6">IF(E24&lt;=20,"X","")</f>
        <v>X</v>
      </c>
      <c r="G24" s="94" t="str">
        <f t="shared" ref="G24:G34" si="7">IF(AND(E24&gt;20,E24&lt;=50),"X","")</f>
        <v/>
      </c>
      <c r="H24" s="94" t="str">
        <f t="shared" ref="H24:H34" si="8">IF(AND(E24&gt;50,E24&lt;=70),"X","")</f>
        <v/>
      </c>
      <c r="I24" s="94" t="str">
        <f t="shared" ref="I24:I34" si="9">IF(AND(E24&gt;70,E24&lt;=90),"X","")</f>
        <v/>
      </c>
      <c r="J24" s="94" t="str">
        <f>IF(AND(E24&gt;90,E24&lt;=100),"X","")</f>
        <v/>
      </c>
    </row>
    <row r="25" spans="1:10" s="105" customFormat="1" ht="21.75" customHeight="1" x14ac:dyDescent="0.25">
      <c r="A25" s="96" t="e">
        <f>'Resp. 1'!#REF!</f>
        <v>#REF!</v>
      </c>
      <c r="B25" s="96"/>
      <c r="C25" s="104"/>
      <c r="D25" s="92">
        <f t="shared" ref="D25:D31" si="10">E25/100</f>
        <v>0</v>
      </c>
      <c r="E25" s="93"/>
      <c r="F25" s="94" t="str">
        <f t="shared" si="6"/>
        <v>X</v>
      </c>
      <c r="G25" s="94" t="str">
        <f t="shared" si="7"/>
        <v/>
      </c>
      <c r="H25" s="94" t="str">
        <f t="shared" si="8"/>
        <v/>
      </c>
      <c r="I25" s="94" t="str">
        <f t="shared" si="9"/>
        <v/>
      </c>
      <c r="J25" s="94" t="str">
        <f t="shared" ref="J25:J31" si="11">IF(AND(E25&gt;90,E25&lt;=100),"X","")</f>
        <v/>
      </c>
    </row>
    <row r="26" spans="1:10" s="105" customFormat="1" ht="27" customHeight="1" x14ac:dyDescent="0.25">
      <c r="A26" s="96" t="str">
        <f>'Resp. 1'!B34</f>
        <v xml:space="preserve"> Pianificare e implementare le azioni necessarie all'introduzione del Lavoro Agile secondo le direttive di cui all'art. 87 del  D.L. n. 18 del 17/3/2020 recante "Misure straordinarie in materia di lavoro agile…" 
</v>
      </c>
      <c r="B26" s="96"/>
      <c r="C26" s="104"/>
      <c r="D26" s="92">
        <f t="shared" si="10"/>
        <v>0</v>
      </c>
      <c r="E26" s="93"/>
      <c r="F26" s="94" t="str">
        <f t="shared" si="6"/>
        <v>X</v>
      </c>
      <c r="G26" s="94" t="str">
        <f t="shared" si="7"/>
        <v/>
      </c>
      <c r="H26" s="94" t="str">
        <f t="shared" si="8"/>
        <v/>
      </c>
      <c r="I26" s="94" t="str">
        <f t="shared" si="9"/>
        <v/>
      </c>
      <c r="J26" s="94" t="str">
        <f t="shared" si="11"/>
        <v/>
      </c>
    </row>
    <row r="27" spans="1:10" s="105" customFormat="1" ht="27" customHeight="1" x14ac:dyDescent="0.25">
      <c r="A27" s="96" t="str">
        <f>'Resp. 1'!B35</f>
        <v>Gestione dell'emergenza sanitaria  a cura del personale della Polizia Locale</v>
      </c>
      <c r="B27" s="96"/>
      <c r="C27" s="104"/>
      <c r="D27" s="92">
        <f t="shared" si="10"/>
        <v>0</v>
      </c>
      <c r="E27" s="93"/>
      <c r="F27" s="94" t="str">
        <f t="shared" si="6"/>
        <v>X</v>
      </c>
      <c r="G27" s="94" t="str">
        <f t="shared" si="7"/>
        <v/>
      </c>
      <c r="H27" s="94" t="str">
        <f t="shared" si="8"/>
        <v/>
      </c>
      <c r="I27" s="94" t="str">
        <f t="shared" si="9"/>
        <v/>
      </c>
      <c r="J27" s="94" t="str">
        <f t="shared" si="11"/>
        <v/>
      </c>
    </row>
    <row r="28" spans="1:10" s="105" customFormat="1" ht="27" customHeight="1" x14ac:dyDescent="0.25">
      <c r="A28" s="96">
        <f>'Resp. 1'!B36</f>
        <v>0</v>
      </c>
      <c r="B28" s="96"/>
      <c r="C28" s="106"/>
      <c r="D28" s="92">
        <f t="shared" si="10"/>
        <v>0</v>
      </c>
      <c r="E28" s="93"/>
      <c r="F28" s="94" t="str">
        <f t="shared" si="6"/>
        <v>X</v>
      </c>
      <c r="G28" s="94" t="str">
        <f t="shared" si="7"/>
        <v/>
      </c>
      <c r="H28" s="94" t="str">
        <f t="shared" si="8"/>
        <v/>
      </c>
      <c r="I28" s="94" t="str">
        <f t="shared" si="9"/>
        <v/>
      </c>
      <c r="J28" s="94" t="str">
        <f t="shared" si="11"/>
        <v/>
      </c>
    </row>
    <row r="29" spans="1:10" s="105" customFormat="1" ht="27" customHeight="1" x14ac:dyDescent="0.25">
      <c r="A29" s="96">
        <f>'Resp. 1'!B37</f>
        <v>0</v>
      </c>
      <c r="B29" s="96"/>
      <c r="C29" s="106"/>
      <c r="D29" s="92">
        <f t="shared" si="10"/>
        <v>0</v>
      </c>
      <c r="E29" s="93"/>
      <c r="F29" s="94" t="str">
        <f t="shared" si="6"/>
        <v>X</v>
      </c>
      <c r="G29" s="94" t="str">
        <f t="shared" si="7"/>
        <v/>
      </c>
      <c r="H29" s="94" t="str">
        <f t="shared" si="8"/>
        <v/>
      </c>
      <c r="I29" s="94" t="str">
        <f t="shared" si="9"/>
        <v/>
      </c>
      <c r="J29" s="94" t="str">
        <f t="shared" si="11"/>
        <v/>
      </c>
    </row>
    <row r="30" spans="1:10" s="105" customFormat="1" ht="27" customHeight="1" x14ac:dyDescent="0.25">
      <c r="A30" s="96">
        <f>'Resp. 1'!B38</f>
        <v>0</v>
      </c>
      <c r="B30" s="96"/>
      <c r="C30" s="106"/>
      <c r="D30" s="92">
        <f t="shared" si="10"/>
        <v>0</v>
      </c>
      <c r="E30" s="93"/>
      <c r="F30" s="94" t="str">
        <f t="shared" si="6"/>
        <v>X</v>
      </c>
      <c r="G30" s="94" t="str">
        <f t="shared" si="7"/>
        <v/>
      </c>
      <c r="H30" s="94" t="str">
        <f t="shared" si="8"/>
        <v/>
      </c>
      <c r="I30" s="94" t="str">
        <f t="shared" si="9"/>
        <v/>
      </c>
      <c r="J30" s="94" t="str">
        <f t="shared" si="11"/>
        <v/>
      </c>
    </row>
    <row r="31" spans="1:10" s="105" customFormat="1" ht="27" customHeight="1" x14ac:dyDescent="0.25">
      <c r="A31" s="96">
        <f>'Resp. 1'!B39</f>
        <v>0</v>
      </c>
      <c r="B31" s="96"/>
      <c r="C31" s="106"/>
      <c r="D31" s="92">
        <f t="shared" si="10"/>
        <v>0</v>
      </c>
      <c r="E31" s="93"/>
      <c r="F31" s="94" t="str">
        <f t="shared" si="6"/>
        <v>X</v>
      </c>
      <c r="G31" s="94" t="str">
        <f t="shared" si="7"/>
        <v/>
      </c>
      <c r="H31" s="94" t="str">
        <f t="shared" si="8"/>
        <v/>
      </c>
      <c r="I31" s="94" t="str">
        <f t="shared" si="9"/>
        <v/>
      </c>
      <c r="J31" s="94" t="str">
        <f t="shared" si="11"/>
        <v/>
      </c>
    </row>
    <row r="32" spans="1:10" ht="42" customHeight="1" x14ac:dyDescent="0.25">
      <c r="A32" s="84" t="s">
        <v>248</v>
      </c>
      <c r="B32" s="84" t="s">
        <v>249</v>
      </c>
      <c r="C32" s="88" t="s">
        <v>239</v>
      </c>
      <c r="D32" s="88" t="s">
        <v>240</v>
      </c>
      <c r="E32" s="88" t="s">
        <v>241</v>
      </c>
      <c r="F32" s="107" t="s">
        <v>250</v>
      </c>
      <c r="G32" s="107" t="s">
        <v>251</v>
      </c>
      <c r="H32" s="107" t="s">
        <v>252</v>
      </c>
      <c r="I32" s="107" t="s">
        <v>253</v>
      </c>
      <c r="J32" s="107" t="s">
        <v>254</v>
      </c>
    </row>
    <row r="33" spans="1:11" s="105" customFormat="1" ht="49.5" customHeight="1" x14ac:dyDescent="0.25">
      <c r="A33" s="96" t="s">
        <v>317</v>
      </c>
      <c r="B33" s="96" t="s">
        <v>373</v>
      </c>
      <c r="C33" s="106">
        <v>10</v>
      </c>
      <c r="D33" s="92">
        <f>E33/100</f>
        <v>0</v>
      </c>
      <c r="E33" s="93"/>
      <c r="F33" s="94" t="str">
        <f t="shared" si="6"/>
        <v>X</v>
      </c>
      <c r="G33" s="94" t="str">
        <f t="shared" si="7"/>
        <v/>
      </c>
      <c r="H33" s="94" t="str">
        <f t="shared" si="8"/>
        <v/>
      </c>
      <c r="I33" s="94" t="str">
        <f t="shared" si="9"/>
        <v/>
      </c>
      <c r="J33" s="94" t="str">
        <f t="shared" ref="J33:J39" si="12">IF(AND(E33&gt;90,E33&lt;=100),"X","")</f>
        <v/>
      </c>
    </row>
    <row r="34" spans="1:11" s="105" customFormat="1" ht="18.75" customHeight="1" x14ac:dyDescent="0.25">
      <c r="A34" s="96"/>
      <c r="B34" s="96"/>
      <c r="C34" s="106"/>
      <c r="D34" s="92">
        <f t="shared" ref="D34:D39" si="13">E34/100</f>
        <v>0</v>
      </c>
      <c r="E34" s="93"/>
      <c r="F34" s="94" t="str">
        <f t="shared" si="6"/>
        <v>X</v>
      </c>
      <c r="G34" s="94" t="str">
        <f t="shared" si="7"/>
        <v/>
      </c>
      <c r="H34" s="94" t="str">
        <f t="shared" si="8"/>
        <v/>
      </c>
      <c r="I34" s="94" t="str">
        <f t="shared" si="9"/>
        <v/>
      </c>
      <c r="J34" s="94" t="str">
        <f t="shared" si="12"/>
        <v/>
      </c>
    </row>
    <row r="35" spans="1:11" s="105" customFormat="1" ht="18.75" customHeight="1" x14ac:dyDescent="0.25">
      <c r="A35" s="96"/>
      <c r="B35" s="96"/>
      <c r="C35" s="106"/>
      <c r="D35" s="92">
        <f t="shared" si="13"/>
        <v>0</v>
      </c>
      <c r="E35" s="93"/>
      <c r="F35" s="94" t="str">
        <f>IF(E35&lt;=20,"X","")</f>
        <v>X</v>
      </c>
      <c r="G35" s="94" t="str">
        <f>IF(AND(E35&gt;20,E35&lt;=50),"X","")</f>
        <v/>
      </c>
      <c r="H35" s="94" t="str">
        <f>IF(AND(E35&gt;50,E35&lt;=70),"X","")</f>
        <v/>
      </c>
      <c r="I35" s="94" t="str">
        <f>IF(AND(E35&gt;70,E35&lt;=90),"X","")</f>
        <v/>
      </c>
      <c r="J35" s="94" t="str">
        <f t="shared" si="12"/>
        <v/>
      </c>
    </row>
    <row r="36" spans="1:11" s="105" customFormat="1" ht="18.75" customHeight="1" x14ac:dyDescent="0.25">
      <c r="A36" s="96"/>
      <c r="B36" s="96"/>
      <c r="C36" s="106"/>
      <c r="D36" s="92">
        <f t="shared" si="13"/>
        <v>0</v>
      </c>
      <c r="E36" s="93"/>
      <c r="F36" s="94" t="str">
        <f>IF(E36&lt;=20,"X","")</f>
        <v>X</v>
      </c>
      <c r="G36" s="94" t="str">
        <f>IF(AND(E36&gt;20,E36&lt;=50),"X","")</f>
        <v/>
      </c>
      <c r="H36" s="94" t="str">
        <f>IF(AND(E36&gt;50,E36&lt;=70),"X","")</f>
        <v/>
      </c>
      <c r="I36" s="94" t="str">
        <f>IF(AND(E36&gt;70,E36&lt;=90),"X","")</f>
        <v/>
      </c>
      <c r="J36" s="94" t="str">
        <f t="shared" si="12"/>
        <v/>
      </c>
    </row>
    <row r="37" spans="1:11" s="105" customFormat="1" ht="18.75" customHeight="1" x14ac:dyDescent="0.25">
      <c r="A37" s="96"/>
      <c r="B37" s="96"/>
      <c r="C37" s="106"/>
      <c r="D37" s="92">
        <f t="shared" si="13"/>
        <v>0</v>
      </c>
      <c r="E37" s="93"/>
      <c r="F37" s="94" t="str">
        <f>IF(E37&lt;=20,"X","")</f>
        <v>X</v>
      </c>
      <c r="G37" s="94" t="str">
        <f>IF(AND(E37&gt;20,E37&lt;=50),"X","")</f>
        <v/>
      </c>
      <c r="H37" s="94" t="str">
        <f>IF(AND(E37&gt;50,E37&lt;=70),"X","")</f>
        <v/>
      </c>
      <c r="I37" s="94" t="str">
        <f>IF(AND(E37&gt;70,E37&lt;=90),"X","")</f>
        <v/>
      </c>
      <c r="J37" s="94" t="str">
        <f t="shared" si="12"/>
        <v/>
      </c>
    </row>
    <row r="38" spans="1:11" s="105" customFormat="1" ht="18.75" customHeight="1" x14ac:dyDescent="0.25">
      <c r="A38" s="96"/>
      <c r="B38" s="96"/>
      <c r="C38" s="106"/>
      <c r="D38" s="92">
        <f t="shared" si="13"/>
        <v>0</v>
      </c>
      <c r="E38" s="93"/>
      <c r="F38" s="94" t="str">
        <f>IF(E38&lt;=20,"X","")</f>
        <v>X</v>
      </c>
      <c r="G38" s="94" t="str">
        <f>IF(AND(E38&gt;20,E38&lt;=50),"X","")</f>
        <v/>
      </c>
      <c r="H38" s="94" t="str">
        <f>IF(AND(E38&gt;50,E38&lt;=70),"X","")</f>
        <v/>
      </c>
      <c r="I38" s="94" t="str">
        <f>IF(AND(E38&gt;70,E38&lt;=90),"X","")</f>
        <v/>
      </c>
      <c r="J38" s="94" t="str">
        <f t="shared" si="12"/>
        <v/>
      </c>
    </row>
    <row r="39" spans="1:11" s="105" customFormat="1" ht="18.75" customHeight="1" x14ac:dyDescent="0.25">
      <c r="A39" s="96"/>
      <c r="B39" s="96"/>
      <c r="C39" s="106"/>
      <c r="D39" s="92">
        <f t="shared" si="13"/>
        <v>0</v>
      </c>
      <c r="E39" s="93"/>
      <c r="F39" s="94" t="str">
        <f>IF(E39&lt;=20,"X","")</f>
        <v>X</v>
      </c>
      <c r="G39" s="94" t="str">
        <f>IF(AND(E39&gt;20,E39&lt;=50),"X","")</f>
        <v/>
      </c>
      <c r="H39" s="94" t="str">
        <f>IF(AND(E39&gt;50,E39&lt;=70),"X","")</f>
        <v/>
      </c>
      <c r="I39" s="94" t="str">
        <f>IF(AND(E39&gt;70,E39&lt;=90),"X","")</f>
        <v/>
      </c>
      <c r="J39" s="94" t="str">
        <f t="shared" si="12"/>
        <v/>
      </c>
    </row>
    <row r="40" spans="1:11" ht="25.5" x14ac:dyDescent="0.25">
      <c r="A40" s="97" t="s">
        <v>255</v>
      </c>
      <c r="B40" s="98" t="str">
        <f>IF(C40=40,"Pesatura Adeguata","Pesatura Inadeguata")</f>
        <v>Pesatura Inadeguata</v>
      </c>
      <c r="C40" s="106">
        <f>SUM(C24:C35)</f>
        <v>30</v>
      </c>
      <c r="D40" s="84"/>
      <c r="E40" s="100">
        <f>SUM(G40:J40)/C40</f>
        <v>0</v>
      </c>
      <c r="F40" s="108"/>
      <c r="G40" s="109">
        <f>IF(G24="x",C24*D24)+IF(G25="x",C25*D25)+IF(G26="x",C26*D26)+IF(G27="x",C27*D27)+IF(G28="x",C28*D28)+IF(G29="x",C29*D29)+IF(G30="x",C30*D30)+IF(G31="x",C31*D31)+IF(G33="x",C33*D33)+IF(G34="x",C34*D34)+IF(G35="x",C35*D35)+IF(G36="x",C36*D36)+IF(G37="x",C37*D37)+IF(G38="x",C38*D38)+IF(G39="x",C39*D39)</f>
        <v>0</v>
      </c>
      <c r="H40" s="109">
        <f>IF(H24="x",C24*D24)+IF(H25="x",C25*D25)+IF(H26="x",C26*D26)+IF(H27="x",C27*D27)+IF(H28="x",C28*D28)+IF(H29="x",C29*D29)+IF(H30="x",C30*D30)+IF(H31="x",C31*D31)+IF(H33="x",C33*D33)+IF(H34="x",C34*D34)+IF(H35="x",C35*D35)+IF(H36="x",C36*D36)+IF(H37="x",C37*D37)+IF(H38="x",C38*D38)+IF(H39="x",C39*D39)</f>
        <v>0</v>
      </c>
      <c r="I40" s="109">
        <f>IF(I24="x",C24*D24)+IF(I25="x",C25*D25)+IF(I26="x",C26*D26)+IF(I27="x",C27*D27)+IF(I28="x",C28*D28)+IF(I29="x",C29*D29)+IF(I30="x",C30*D30)+IF(I31="x",C31*D31)+IF(I33="x",C33*D33)+IF(I34="x",C34*D34)+IF(I35="x",C35*D35)+IF(I36="x",C36*D36)+IF(I37="x",C37*D37)+IF(I38="x",C38*D38)+IF(I39="x",C39*D39)</f>
        <v>0</v>
      </c>
      <c r="J40" s="109">
        <f>IF(J24="x",C24*D24)+IF(J25="x",C25*D25)+IF(J26="x",C26*D26)+IF(J27="x",C27*D27)+IF(J28="x",C28*D28)+IF(J29="x",C29*D29)+IF(J30="x",C30*D30)+IF(J31="x",C31*D31)+IF(J33="x",C33*D33)+IF(J34="x",C34*D34)+IF(J35="x",C35*D35)+IF(J36="x",C36*D36)+IF(J37="x",C37*D37)+IF(J38="x",C38*D38)+IF(J39="x",C39*D39)</f>
        <v>0</v>
      </c>
    </row>
    <row r="41" spans="1:11" s="117" customFormat="1" ht="18" customHeight="1" x14ac:dyDescent="0.25">
      <c r="A41" s="110"/>
      <c r="B41" s="111"/>
      <c r="C41" s="112"/>
      <c r="D41" s="112" t="s">
        <v>256</v>
      </c>
      <c r="E41" s="113"/>
      <c r="F41" s="114"/>
      <c r="G41" s="114"/>
      <c r="H41" s="114"/>
      <c r="I41" s="114"/>
      <c r="J41" s="115"/>
      <c r="K41" s="116"/>
    </row>
    <row r="42" spans="1:11" ht="16.5" customHeight="1" x14ac:dyDescent="0.25">
      <c r="A42" s="591" t="s">
        <v>257</v>
      </c>
      <c r="B42" s="592"/>
      <c r="C42" s="99">
        <f>SUM(G21:J21)</f>
        <v>0</v>
      </c>
      <c r="D42" s="118">
        <f>C42/60</f>
        <v>0</v>
      </c>
      <c r="E42" s="119"/>
      <c r="F42" s="120"/>
      <c r="G42" s="120"/>
      <c r="H42" s="120"/>
      <c r="I42" s="120"/>
      <c r="J42" s="121"/>
      <c r="K42" s="122"/>
    </row>
    <row r="43" spans="1:11" ht="17.25" customHeight="1" x14ac:dyDescent="0.25">
      <c r="A43" s="123" t="s">
        <v>200</v>
      </c>
      <c r="B43" s="124"/>
      <c r="C43" s="125"/>
      <c r="D43" s="125"/>
      <c r="E43" s="593" t="s">
        <v>258</v>
      </c>
      <c r="F43" s="593"/>
      <c r="G43" s="594"/>
      <c r="H43" s="126">
        <f>C42+C44</f>
        <v>0</v>
      </c>
      <c r="I43" s="125" t="s">
        <v>259</v>
      </c>
      <c r="J43" s="127"/>
      <c r="K43" s="122"/>
    </row>
    <row r="44" spans="1:11" ht="16.5" customHeight="1" x14ac:dyDescent="0.25">
      <c r="A44" s="591" t="s">
        <v>260</v>
      </c>
      <c r="B44" s="592"/>
      <c r="C44" s="99">
        <f>SUM(F40:J40)</f>
        <v>0</v>
      </c>
      <c r="D44" s="118" t="s">
        <v>256</v>
      </c>
      <c r="E44" s="119"/>
      <c r="F44" s="120"/>
      <c r="G44" s="120"/>
      <c r="H44" s="120"/>
      <c r="I44" s="120"/>
      <c r="J44" s="121"/>
      <c r="K44" s="122"/>
    </row>
    <row r="45" spans="1:11" ht="26.25" customHeight="1" x14ac:dyDescent="0.25">
      <c r="A45" s="128"/>
      <c r="B45" s="129"/>
      <c r="C45" s="129"/>
      <c r="D45" s="129"/>
      <c r="E45" s="130"/>
      <c r="F45" s="131"/>
      <c r="G45" s="131"/>
      <c r="H45" s="131"/>
      <c r="I45" s="131"/>
      <c r="J45" s="132"/>
      <c r="K45" s="122"/>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309" priority="31" stopIfTrue="1" operator="equal">
      <formula>"Pesatura Inadeguata"</formula>
    </cfRule>
  </conditionalFormatting>
  <conditionalFormatting sqref="F11">
    <cfRule type="cellIs" dxfId="308" priority="30" stopIfTrue="1" operator="equal">
      <formula>"x"</formula>
    </cfRule>
  </conditionalFormatting>
  <conditionalFormatting sqref="G11">
    <cfRule type="cellIs" dxfId="307" priority="27" stopIfTrue="1" operator="equal">
      <formula>"x"</formula>
    </cfRule>
    <cfRule type="cellIs" dxfId="306" priority="29" stopIfTrue="1" operator="equal">
      <formula>"x"</formula>
    </cfRule>
  </conditionalFormatting>
  <conditionalFormatting sqref="H11">
    <cfRule type="cellIs" dxfId="305" priority="28" stopIfTrue="1" operator="equal">
      <formula>"x"</formula>
    </cfRule>
  </conditionalFormatting>
  <conditionalFormatting sqref="I11">
    <cfRule type="cellIs" dxfId="304" priority="26" stopIfTrue="1" operator="equal">
      <formula>"x"</formula>
    </cfRule>
  </conditionalFormatting>
  <conditionalFormatting sqref="J11">
    <cfRule type="cellIs" dxfId="303" priority="25" stopIfTrue="1" operator="equal">
      <formula>"x"</formula>
    </cfRule>
  </conditionalFormatting>
  <conditionalFormatting sqref="F12">
    <cfRule type="cellIs" dxfId="302" priority="24" stopIfTrue="1" operator="equal">
      <formula>"x"</formula>
    </cfRule>
  </conditionalFormatting>
  <conditionalFormatting sqref="G12">
    <cfRule type="cellIs" dxfId="301" priority="21" stopIfTrue="1" operator="equal">
      <formula>"x"</formula>
    </cfRule>
    <cfRule type="cellIs" dxfId="300" priority="23" stopIfTrue="1" operator="equal">
      <formula>"x"</formula>
    </cfRule>
  </conditionalFormatting>
  <conditionalFormatting sqref="H12">
    <cfRule type="cellIs" dxfId="299" priority="22" stopIfTrue="1" operator="equal">
      <formula>"x"</formula>
    </cfRule>
  </conditionalFormatting>
  <conditionalFormatting sqref="I12">
    <cfRule type="cellIs" dxfId="298" priority="20" stopIfTrue="1" operator="equal">
      <formula>"x"</formula>
    </cfRule>
  </conditionalFormatting>
  <conditionalFormatting sqref="J12">
    <cfRule type="cellIs" dxfId="297" priority="19" stopIfTrue="1" operator="equal">
      <formula>"x"</formula>
    </cfRule>
  </conditionalFormatting>
  <conditionalFormatting sqref="F24:F31">
    <cfRule type="cellIs" dxfId="296" priority="18" stopIfTrue="1" operator="equal">
      <formula>"x"</formula>
    </cfRule>
  </conditionalFormatting>
  <conditionalFormatting sqref="G24:G31">
    <cfRule type="cellIs" dxfId="295" priority="15" stopIfTrue="1" operator="equal">
      <formula>"x"</formula>
    </cfRule>
    <cfRule type="cellIs" dxfId="294" priority="17" stopIfTrue="1" operator="equal">
      <formula>"x"</formula>
    </cfRule>
  </conditionalFormatting>
  <conditionalFormatting sqref="H24:H31">
    <cfRule type="cellIs" dxfId="293" priority="16" stopIfTrue="1" operator="equal">
      <formula>"x"</formula>
    </cfRule>
  </conditionalFormatting>
  <conditionalFormatting sqref="I24:I31">
    <cfRule type="cellIs" dxfId="292" priority="14" stopIfTrue="1" operator="equal">
      <formula>"x"</formula>
    </cfRule>
  </conditionalFormatting>
  <conditionalFormatting sqref="J24:J31">
    <cfRule type="cellIs" dxfId="291" priority="13" stopIfTrue="1" operator="equal">
      <formula>"x"</formula>
    </cfRule>
  </conditionalFormatting>
  <conditionalFormatting sqref="F33:F39">
    <cfRule type="cellIs" dxfId="290" priority="12" stopIfTrue="1" operator="equal">
      <formula>"x"</formula>
    </cfRule>
  </conditionalFormatting>
  <conditionalFormatting sqref="G33:G39">
    <cfRule type="cellIs" dxfId="289" priority="9" stopIfTrue="1" operator="equal">
      <formula>"x"</formula>
    </cfRule>
    <cfRule type="cellIs" dxfId="288" priority="11" stopIfTrue="1" operator="equal">
      <formula>"x"</formula>
    </cfRule>
  </conditionalFormatting>
  <conditionalFormatting sqref="H33:H39">
    <cfRule type="cellIs" dxfId="287" priority="10" stopIfTrue="1" operator="equal">
      <formula>"x"</formula>
    </cfRule>
  </conditionalFormatting>
  <conditionalFormatting sqref="I33:I39">
    <cfRule type="cellIs" dxfId="286" priority="8" stopIfTrue="1" operator="equal">
      <formula>"x"</formula>
    </cfRule>
  </conditionalFormatting>
  <conditionalFormatting sqref="J33:J39">
    <cfRule type="cellIs" dxfId="285" priority="7" stopIfTrue="1" operator="equal">
      <formula>"x"</formula>
    </cfRule>
  </conditionalFormatting>
  <conditionalFormatting sqref="F13:F20">
    <cfRule type="cellIs" dxfId="284" priority="6" stopIfTrue="1" operator="equal">
      <formula>"x"</formula>
    </cfRule>
  </conditionalFormatting>
  <conditionalFormatting sqref="G13:G20">
    <cfRule type="cellIs" dxfId="283" priority="3" stopIfTrue="1" operator="equal">
      <formula>"x"</formula>
    </cfRule>
    <cfRule type="cellIs" dxfId="282" priority="5" stopIfTrue="1" operator="equal">
      <formula>"x"</formula>
    </cfRule>
  </conditionalFormatting>
  <conditionalFormatting sqref="H13:H20">
    <cfRule type="cellIs" dxfId="281" priority="4" stopIfTrue="1" operator="equal">
      <formula>"x"</formula>
    </cfRule>
  </conditionalFormatting>
  <conditionalFormatting sqref="I13:I20">
    <cfRule type="cellIs" dxfId="280" priority="2" stopIfTrue="1" operator="equal">
      <formula>"x"</formula>
    </cfRule>
  </conditionalFormatting>
  <conditionalFormatting sqref="J13:J20">
    <cfRule type="cellIs" dxfId="279" priority="1" stopIfTrue="1" operator="equal">
      <formula>"x"</formula>
    </cfRule>
  </conditionalFormatting>
  <dataValidations count="2">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formula1>Valore</formula1>
    </dataValidation>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Foglio1!$A$2:$A$10</xm:f>
          </x14:formula1>
          <xm:sqref>A33:A39</xm:sqref>
        </x14:dataValidation>
        <x14:dataValidation type="list" allowBlank="1" showInputMessage="1" showErrorMessage="1">
          <x14:formula1>
            <xm:f>Foglio1!$B$2:$B$10</xm:f>
          </x14:formula1>
          <xm:sqref>B33:B39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workbookViewId="0">
      <selection activeCell="I3" sqref="I3"/>
    </sheetView>
  </sheetViews>
  <sheetFormatPr defaultRowHeight="12.75" x14ac:dyDescent="0.25"/>
  <cols>
    <col min="1" max="1" width="48.5703125" style="83" customWidth="1"/>
    <col min="2" max="2" width="52.5703125" style="83" customWidth="1"/>
    <col min="3" max="3" width="10.28515625" style="83" customWidth="1"/>
    <col min="4" max="4" width="8.7109375" style="83" hidden="1" customWidth="1"/>
    <col min="5" max="5" width="9.28515625" style="83" customWidth="1"/>
    <col min="6" max="10" width="16" style="83" customWidth="1"/>
    <col min="11" max="256" width="9.28515625" style="83"/>
    <col min="257" max="257" width="42.42578125" style="83" customWidth="1"/>
    <col min="258" max="258" width="46.42578125" style="83" customWidth="1"/>
    <col min="259" max="259" width="10.28515625" style="83" customWidth="1"/>
    <col min="260" max="260" width="8.7109375" style="83" customWidth="1"/>
    <col min="261" max="261" width="9.28515625" style="83" customWidth="1"/>
    <col min="262" max="266" width="16" style="83" customWidth="1"/>
    <col min="267" max="512" width="9.28515625" style="83"/>
    <col min="513" max="513" width="42.42578125" style="83" customWidth="1"/>
    <col min="514" max="514" width="46.42578125" style="83" customWidth="1"/>
    <col min="515" max="515" width="10.28515625" style="83" customWidth="1"/>
    <col min="516" max="516" width="8.7109375" style="83" customWidth="1"/>
    <col min="517" max="517" width="9.28515625" style="83" customWidth="1"/>
    <col min="518" max="522" width="16" style="83" customWidth="1"/>
    <col min="523" max="768" width="9.28515625" style="83"/>
    <col min="769" max="769" width="42.42578125" style="83" customWidth="1"/>
    <col min="770" max="770" width="46.42578125" style="83" customWidth="1"/>
    <col min="771" max="771" width="10.28515625" style="83" customWidth="1"/>
    <col min="772" max="772" width="8.7109375" style="83" customWidth="1"/>
    <col min="773" max="773" width="9.28515625" style="83" customWidth="1"/>
    <col min="774" max="778" width="16" style="83" customWidth="1"/>
    <col min="779" max="1024" width="9.28515625" style="83"/>
    <col min="1025" max="1025" width="42.42578125" style="83" customWidth="1"/>
    <col min="1026" max="1026" width="46.42578125" style="83" customWidth="1"/>
    <col min="1027" max="1027" width="10.28515625" style="83" customWidth="1"/>
    <col min="1028" max="1028" width="8.7109375" style="83" customWidth="1"/>
    <col min="1029" max="1029" width="9.28515625" style="83" customWidth="1"/>
    <col min="1030" max="1034" width="16" style="83" customWidth="1"/>
    <col min="1035" max="1280" width="9.28515625" style="83"/>
    <col min="1281" max="1281" width="42.42578125" style="83" customWidth="1"/>
    <col min="1282" max="1282" width="46.42578125" style="83" customWidth="1"/>
    <col min="1283" max="1283" width="10.28515625" style="83" customWidth="1"/>
    <col min="1284" max="1284" width="8.7109375" style="83" customWidth="1"/>
    <col min="1285" max="1285" width="9.28515625" style="83" customWidth="1"/>
    <col min="1286" max="1290" width="16" style="83" customWidth="1"/>
    <col min="1291" max="1536" width="9.28515625" style="83"/>
    <col min="1537" max="1537" width="42.42578125" style="83" customWidth="1"/>
    <col min="1538" max="1538" width="46.42578125" style="83" customWidth="1"/>
    <col min="1539" max="1539" width="10.28515625" style="83" customWidth="1"/>
    <col min="1540" max="1540" width="8.7109375" style="83" customWidth="1"/>
    <col min="1541" max="1541" width="9.28515625" style="83" customWidth="1"/>
    <col min="1542" max="1546" width="16" style="83" customWidth="1"/>
    <col min="1547" max="1792" width="9.28515625" style="83"/>
    <col min="1793" max="1793" width="42.42578125" style="83" customWidth="1"/>
    <col min="1794" max="1794" width="46.42578125" style="83" customWidth="1"/>
    <col min="1795" max="1795" width="10.28515625" style="83" customWidth="1"/>
    <col min="1796" max="1796" width="8.7109375" style="83" customWidth="1"/>
    <col min="1797" max="1797" width="9.28515625" style="83" customWidth="1"/>
    <col min="1798" max="1802" width="16" style="83" customWidth="1"/>
    <col min="1803" max="2048" width="9.28515625" style="83"/>
    <col min="2049" max="2049" width="42.42578125" style="83" customWidth="1"/>
    <col min="2050" max="2050" width="46.42578125" style="83" customWidth="1"/>
    <col min="2051" max="2051" width="10.28515625" style="83" customWidth="1"/>
    <col min="2052" max="2052" width="8.7109375" style="83" customWidth="1"/>
    <col min="2053" max="2053" width="9.28515625" style="83" customWidth="1"/>
    <col min="2054" max="2058" width="16" style="83" customWidth="1"/>
    <col min="2059" max="2304" width="9.28515625" style="83"/>
    <col min="2305" max="2305" width="42.42578125" style="83" customWidth="1"/>
    <col min="2306" max="2306" width="46.42578125" style="83" customWidth="1"/>
    <col min="2307" max="2307" width="10.28515625" style="83" customWidth="1"/>
    <col min="2308" max="2308" width="8.7109375" style="83" customWidth="1"/>
    <col min="2309" max="2309" width="9.28515625" style="83" customWidth="1"/>
    <col min="2310" max="2314" width="16" style="83" customWidth="1"/>
    <col min="2315" max="2560" width="9.28515625" style="83"/>
    <col min="2561" max="2561" width="42.42578125" style="83" customWidth="1"/>
    <col min="2562" max="2562" width="46.42578125" style="83" customWidth="1"/>
    <col min="2563" max="2563" width="10.28515625" style="83" customWidth="1"/>
    <col min="2564" max="2564" width="8.7109375" style="83" customWidth="1"/>
    <col min="2565" max="2565" width="9.28515625" style="83" customWidth="1"/>
    <col min="2566" max="2570" width="16" style="83" customWidth="1"/>
    <col min="2571" max="2816" width="9.28515625" style="83"/>
    <col min="2817" max="2817" width="42.42578125" style="83" customWidth="1"/>
    <col min="2818" max="2818" width="46.42578125" style="83" customWidth="1"/>
    <col min="2819" max="2819" width="10.28515625" style="83" customWidth="1"/>
    <col min="2820" max="2820" width="8.7109375" style="83" customWidth="1"/>
    <col min="2821" max="2821" width="9.28515625" style="83" customWidth="1"/>
    <col min="2822" max="2826" width="16" style="83" customWidth="1"/>
    <col min="2827" max="3072" width="9.28515625" style="83"/>
    <col min="3073" max="3073" width="42.42578125" style="83" customWidth="1"/>
    <col min="3074" max="3074" width="46.42578125" style="83" customWidth="1"/>
    <col min="3075" max="3075" width="10.28515625" style="83" customWidth="1"/>
    <col min="3076" max="3076" width="8.7109375" style="83" customWidth="1"/>
    <col min="3077" max="3077" width="9.28515625" style="83" customWidth="1"/>
    <col min="3078" max="3082" width="16" style="83" customWidth="1"/>
    <col min="3083" max="3328" width="9.28515625" style="83"/>
    <col min="3329" max="3329" width="42.42578125" style="83" customWidth="1"/>
    <col min="3330" max="3330" width="46.42578125" style="83" customWidth="1"/>
    <col min="3331" max="3331" width="10.28515625" style="83" customWidth="1"/>
    <col min="3332" max="3332" width="8.7109375" style="83" customWidth="1"/>
    <col min="3333" max="3333" width="9.28515625" style="83" customWidth="1"/>
    <col min="3334" max="3338" width="16" style="83" customWidth="1"/>
    <col min="3339" max="3584" width="9.28515625" style="83"/>
    <col min="3585" max="3585" width="42.42578125" style="83" customWidth="1"/>
    <col min="3586" max="3586" width="46.42578125" style="83" customWidth="1"/>
    <col min="3587" max="3587" width="10.28515625" style="83" customWidth="1"/>
    <col min="3588" max="3588" width="8.7109375" style="83" customWidth="1"/>
    <col min="3589" max="3589" width="9.28515625" style="83" customWidth="1"/>
    <col min="3590" max="3594" width="16" style="83" customWidth="1"/>
    <col min="3595" max="3840" width="9.28515625" style="83"/>
    <col min="3841" max="3841" width="42.42578125" style="83" customWidth="1"/>
    <col min="3842" max="3842" width="46.42578125" style="83" customWidth="1"/>
    <col min="3843" max="3843" width="10.28515625" style="83" customWidth="1"/>
    <col min="3844" max="3844" width="8.7109375" style="83" customWidth="1"/>
    <col min="3845" max="3845" width="9.28515625" style="83" customWidth="1"/>
    <col min="3846" max="3850" width="16" style="83" customWidth="1"/>
    <col min="3851" max="4096" width="9.28515625" style="83"/>
    <col min="4097" max="4097" width="42.42578125" style="83" customWidth="1"/>
    <col min="4098" max="4098" width="46.42578125" style="83" customWidth="1"/>
    <col min="4099" max="4099" width="10.28515625" style="83" customWidth="1"/>
    <col min="4100" max="4100" width="8.7109375" style="83" customWidth="1"/>
    <col min="4101" max="4101" width="9.28515625" style="83" customWidth="1"/>
    <col min="4102" max="4106" width="16" style="83" customWidth="1"/>
    <col min="4107" max="4352" width="9.28515625" style="83"/>
    <col min="4353" max="4353" width="42.42578125" style="83" customWidth="1"/>
    <col min="4354" max="4354" width="46.42578125" style="83" customWidth="1"/>
    <col min="4355" max="4355" width="10.28515625" style="83" customWidth="1"/>
    <col min="4356" max="4356" width="8.7109375" style="83" customWidth="1"/>
    <col min="4357" max="4357" width="9.28515625" style="83" customWidth="1"/>
    <col min="4358" max="4362" width="16" style="83" customWidth="1"/>
    <col min="4363" max="4608" width="9.28515625" style="83"/>
    <col min="4609" max="4609" width="42.42578125" style="83" customWidth="1"/>
    <col min="4610" max="4610" width="46.42578125" style="83" customWidth="1"/>
    <col min="4611" max="4611" width="10.28515625" style="83" customWidth="1"/>
    <col min="4612" max="4612" width="8.7109375" style="83" customWidth="1"/>
    <col min="4613" max="4613" width="9.28515625" style="83" customWidth="1"/>
    <col min="4614" max="4618" width="16" style="83" customWidth="1"/>
    <col min="4619" max="4864" width="9.28515625" style="83"/>
    <col min="4865" max="4865" width="42.42578125" style="83" customWidth="1"/>
    <col min="4866" max="4866" width="46.42578125" style="83" customWidth="1"/>
    <col min="4867" max="4867" width="10.28515625" style="83" customWidth="1"/>
    <col min="4868" max="4868" width="8.7109375" style="83" customWidth="1"/>
    <col min="4869" max="4869" width="9.28515625" style="83" customWidth="1"/>
    <col min="4870" max="4874" width="16" style="83" customWidth="1"/>
    <col min="4875" max="5120" width="9.28515625" style="83"/>
    <col min="5121" max="5121" width="42.42578125" style="83" customWidth="1"/>
    <col min="5122" max="5122" width="46.42578125" style="83" customWidth="1"/>
    <col min="5123" max="5123" width="10.28515625" style="83" customWidth="1"/>
    <col min="5124" max="5124" width="8.7109375" style="83" customWidth="1"/>
    <col min="5125" max="5125" width="9.28515625" style="83" customWidth="1"/>
    <col min="5126" max="5130" width="16" style="83" customWidth="1"/>
    <col min="5131" max="5376" width="9.28515625" style="83"/>
    <col min="5377" max="5377" width="42.42578125" style="83" customWidth="1"/>
    <col min="5378" max="5378" width="46.42578125" style="83" customWidth="1"/>
    <col min="5379" max="5379" width="10.28515625" style="83" customWidth="1"/>
    <col min="5380" max="5380" width="8.7109375" style="83" customWidth="1"/>
    <col min="5381" max="5381" width="9.28515625" style="83" customWidth="1"/>
    <col min="5382" max="5386" width="16" style="83" customWidth="1"/>
    <col min="5387" max="5632" width="9.28515625" style="83"/>
    <col min="5633" max="5633" width="42.42578125" style="83" customWidth="1"/>
    <col min="5634" max="5634" width="46.42578125" style="83" customWidth="1"/>
    <col min="5635" max="5635" width="10.28515625" style="83" customWidth="1"/>
    <col min="5636" max="5636" width="8.7109375" style="83" customWidth="1"/>
    <col min="5637" max="5637" width="9.28515625" style="83" customWidth="1"/>
    <col min="5638" max="5642" width="16" style="83" customWidth="1"/>
    <col min="5643" max="5888" width="9.28515625" style="83"/>
    <col min="5889" max="5889" width="42.42578125" style="83" customWidth="1"/>
    <col min="5890" max="5890" width="46.42578125" style="83" customWidth="1"/>
    <col min="5891" max="5891" width="10.28515625" style="83" customWidth="1"/>
    <col min="5892" max="5892" width="8.7109375" style="83" customWidth="1"/>
    <col min="5893" max="5893" width="9.28515625" style="83" customWidth="1"/>
    <col min="5894" max="5898" width="16" style="83" customWidth="1"/>
    <col min="5899" max="6144" width="9.28515625" style="83"/>
    <col min="6145" max="6145" width="42.42578125" style="83" customWidth="1"/>
    <col min="6146" max="6146" width="46.42578125" style="83" customWidth="1"/>
    <col min="6147" max="6147" width="10.28515625" style="83" customWidth="1"/>
    <col min="6148" max="6148" width="8.7109375" style="83" customWidth="1"/>
    <col min="6149" max="6149" width="9.28515625" style="83" customWidth="1"/>
    <col min="6150" max="6154" width="16" style="83" customWidth="1"/>
    <col min="6155" max="6400" width="9.28515625" style="83"/>
    <col min="6401" max="6401" width="42.42578125" style="83" customWidth="1"/>
    <col min="6402" max="6402" width="46.42578125" style="83" customWidth="1"/>
    <col min="6403" max="6403" width="10.28515625" style="83" customWidth="1"/>
    <col min="6404" max="6404" width="8.7109375" style="83" customWidth="1"/>
    <col min="6405" max="6405" width="9.28515625" style="83" customWidth="1"/>
    <col min="6406" max="6410" width="16" style="83" customWidth="1"/>
    <col min="6411" max="6656" width="9.28515625" style="83"/>
    <col min="6657" max="6657" width="42.42578125" style="83" customWidth="1"/>
    <col min="6658" max="6658" width="46.42578125" style="83" customWidth="1"/>
    <col min="6659" max="6659" width="10.28515625" style="83" customWidth="1"/>
    <col min="6660" max="6660" width="8.7109375" style="83" customWidth="1"/>
    <col min="6661" max="6661" width="9.28515625" style="83" customWidth="1"/>
    <col min="6662" max="6666" width="16" style="83" customWidth="1"/>
    <col min="6667" max="6912" width="9.28515625" style="83"/>
    <col min="6913" max="6913" width="42.42578125" style="83" customWidth="1"/>
    <col min="6914" max="6914" width="46.42578125" style="83" customWidth="1"/>
    <col min="6915" max="6915" width="10.28515625" style="83" customWidth="1"/>
    <col min="6916" max="6916" width="8.7109375" style="83" customWidth="1"/>
    <col min="6917" max="6917" width="9.28515625" style="83" customWidth="1"/>
    <col min="6918" max="6922" width="16" style="83" customWidth="1"/>
    <col min="6923" max="7168" width="9.28515625" style="83"/>
    <col min="7169" max="7169" width="42.42578125" style="83" customWidth="1"/>
    <col min="7170" max="7170" width="46.42578125" style="83" customWidth="1"/>
    <col min="7171" max="7171" width="10.28515625" style="83" customWidth="1"/>
    <col min="7172" max="7172" width="8.7109375" style="83" customWidth="1"/>
    <col min="7173" max="7173" width="9.28515625" style="83" customWidth="1"/>
    <col min="7174" max="7178" width="16" style="83" customWidth="1"/>
    <col min="7179" max="7424" width="9.28515625" style="83"/>
    <col min="7425" max="7425" width="42.42578125" style="83" customWidth="1"/>
    <col min="7426" max="7426" width="46.42578125" style="83" customWidth="1"/>
    <col min="7427" max="7427" width="10.28515625" style="83" customWidth="1"/>
    <col min="7428" max="7428" width="8.7109375" style="83" customWidth="1"/>
    <col min="7429" max="7429" width="9.28515625" style="83" customWidth="1"/>
    <col min="7430" max="7434" width="16" style="83" customWidth="1"/>
    <col min="7435" max="7680" width="9.28515625" style="83"/>
    <col min="7681" max="7681" width="42.42578125" style="83" customWidth="1"/>
    <col min="7682" max="7682" width="46.42578125" style="83" customWidth="1"/>
    <col min="7683" max="7683" width="10.28515625" style="83" customWidth="1"/>
    <col min="7684" max="7684" width="8.7109375" style="83" customWidth="1"/>
    <col min="7685" max="7685" width="9.28515625" style="83" customWidth="1"/>
    <col min="7686" max="7690" width="16" style="83" customWidth="1"/>
    <col min="7691" max="7936" width="9.28515625" style="83"/>
    <col min="7937" max="7937" width="42.42578125" style="83" customWidth="1"/>
    <col min="7938" max="7938" width="46.42578125" style="83" customWidth="1"/>
    <col min="7939" max="7939" width="10.28515625" style="83" customWidth="1"/>
    <col min="7940" max="7940" width="8.7109375" style="83" customWidth="1"/>
    <col min="7941" max="7941" width="9.28515625" style="83" customWidth="1"/>
    <col min="7942" max="7946" width="16" style="83" customWidth="1"/>
    <col min="7947" max="8192" width="9.28515625" style="83"/>
    <col min="8193" max="8193" width="42.42578125" style="83" customWidth="1"/>
    <col min="8194" max="8194" width="46.42578125" style="83" customWidth="1"/>
    <col min="8195" max="8195" width="10.28515625" style="83" customWidth="1"/>
    <col min="8196" max="8196" width="8.7109375" style="83" customWidth="1"/>
    <col min="8197" max="8197" width="9.28515625" style="83" customWidth="1"/>
    <col min="8198" max="8202" width="16" style="83" customWidth="1"/>
    <col min="8203" max="8448" width="9.28515625" style="83"/>
    <col min="8449" max="8449" width="42.42578125" style="83" customWidth="1"/>
    <col min="8450" max="8450" width="46.42578125" style="83" customWidth="1"/>
    <col min="8451" max="8451" width="10.28515625" style="83" customWidth="1"/>
    <col min="8452" max="8452" width="8.7109375" style="83" customWidth="1"/>
    <col min="8453" max="8453" width="9.28515625" style="83" customWidth="1"/>
    <col min="8454" max="8458" width="16" style="83" customWidth="1"/>
    <col min="8459" max="8704" width="9.28515625" style="83"/>
    <col min="8705" max="8705" width="42.42578125" style="83" customWidth="1"/>
    <col min="8706" max="8706" width="46.42578125" style="83" customWidth="1"/>
    <col min="8707" max="8707" width="10.28515625" style="83" customWidth="1"/>
    <col min="8708" max="8708" width="8.7109375" style="83" customWidth="1"/>
    <col min="8709" max="8709" width="9.28515625" style="83" customWidth="1"/>
    <col min="8710" max="8714" width="16" style="83" customWidth="1"/>
    <col min="8715" max="8960" width="9.28515625" style="83"/>
    <col min="8961" max="8961" width="42.42578125" style="83" customWidth="1"/>
    <col min="8962" max="8962" width="46.42578125" style="83" customWidth="1"/>
    <col min="8963" max="8963" width="10.28515625" style="83" customWidth="1"/>
    <col min="8964" max="8964" width="8.7109375" style="83" customWidth="1"/>
    <col min="8965" max="8965" width="9.28515625" style="83" customWidth="1"/>
    <col min="8966" max="8970" width="16" style="83" customWidth="1"/>
    <col min="8971" max="9216" width="9.28515625" style="83"/>
    <col min="9217" max="9217" width="42.42578125" style="83" customWidth="1"/>
    <col min="9218" max="9218" width="46.42578125" style="83" customWidth="1"/>
    <col min="9219" max="9219" width="10.28515625" style="83" customWidth="1"/>
    <col min="9220" max="9220" width="8.7109375" style="83" customWidth="1"/>
    <col min="9221" max="9221" width="9.28515625" style="83" customWidth="1"/>
    <col min="9222" max="9226" width="16" style="83" customWidth="1"/>
    <col min="9227" max="9472" width="9.28515625" style="83"/>
    <col min="9473" max="9473" width="42.42578125" style="83" customWidth="1"/>
    <col min="9474" max="9474" width="46.42578125" style="83" customWidth="1"/>
    <col min="9475" max="9475" width="10.28515625" style="83" customWidth="1"/>
    <col min="9476" max="9476" width="8.7109375" style="83" customWidth="1"/>
    <col min="9477" max="9477" width="9.28515625" style="83" customWidth="1"/>
    <col min="9478" max="9482" width="16" style="83" customWidth="1"/>
    <col min="9483" max="9728" width="9.28515625" style="83"/>
    <col min="9729" max="9729" width="42.42578125" style="83" customWidth="1"/>
    <col min="9730" max="9730" width="46.42578125" style="83" customWidth="1"/>
    <col min="9731" max="9731" width="10.28515625" style="83" customWidth="1"/>
    <col min="9732" max="9732" width="8.7109375" style="83" customWidth="1"/>
    <col min="9733" max="9733" width="9.28515625" style="83" customWidth="1"/>
    <col min="9734" max="9738" width="16" style="83" customWidth="1"/>
    <col min="9739" max="9984" width="9.28515625" style="83"/>
    <col min="9985" max="9985" width="42.42578125" style="83" customWidth="1"/>
    <col min="9986" max="9986" width="46.42578125" style="83" customWidth="1"/>
    <col min="9987" max="9987" width="10.28515625" style="83" customWidth="1"/>
    <col min="9988" max="9988" width="8.7109375" style="83" customWidth="1"/>
    <col min="9989" max="9989" width="9.28515625" style="83" customWidth="1"/>
    <col min="9990" max="9994" width="16" style="83" customWidth="1"/>
    <col min="9995" max="10240" width="9.28515625" style="83"/>
    <col min="10241" max="10241" width="42.42578125" style="83" customWidth="1"/>
    <col min="10242" max="10242" width="46.42578125" style="83" customWidth="1"/>
    <col min="10243" max="10243" width="10.28515625" style="83" customWidth="1"/>
    <col min="10244" max="10244" width="8.7109375" style="83" customWidth="1"/>
    <col min="10245" max="10245" width="9.28515625" style="83" customWidth="1"/>
    <col min="10246" max="10250" width="16" style="83" customWidth="1"/>
    <col min="10251" max="10496" width="9.28515625" style="83"/>
    <col min="10497" max="10497" width="42.42578125" style="83" customWidth="1"/>
    <col min="10498" max="10498" width="46.42578125" style="83" customWidth="1"/>
    <col min="10499" max="10499" width="10.28515625" style="83" customWidth="1"/>
    <col min="10500" max="10500" width="8.7109375" style="83" customWidth="1"/>
    <col min="10501" max="10501" width="9.28515625" style="83" customWidth="1"/>
    <col min="10502" max="10506" width="16" style="83" customWidth="1"/>
    <col min="10507" max="10752" width="9.28515625" style="83"/>
    <col min="10753" max="10753" width="42.42578125" style="83" customWidth="1"/>
    <col min="10754" max="10754" width="46.42578125" style="83" customWidth="1"/>
    <col min="10755" max="10755" width="10.28515625" style="83" customWidth="1"/>
    <col min="10756" max="10756" width="8.7109375" style="83" customWidth="1"/>
    <col min="10757" max="10757" width="9.28515625" style="83" customWidth="1"/>
    <col min="10758" max="10762" width="16" style="83" customWidth="1"/>
    <col min="10763" max="11008" width="9.28515625" style="83"/>
    <col min="11009" max="11009" width="42.42578125" style="83" customWidth="1"/>
    <col min="11010" max="11010" width="46.42578125" style="83" customWidth="1"/>
    <col min="11011" max="11011" width="10.28515625" style="83" customWidth="1"/>
    <col min="11012" max="11012" width="8.7109375" style="83" customWidth="1"/>
    <col min="11013" max="11013" width="9.28515625" style="83" customWidth="1"/>
    <col min="11014" max="11018" width="16" style="83" customWidth="1"/>
    <col min="11019" max="11264" width="9.28515625" style="83"/>
    <col min="11265" max="11265" width="42.42578125" style="83" customWidth="1"/>
    <col min="11266" max="11266" width="46.42578125" style="83" customWidth="1"/>
    <col min="11267" max="11267" width="10.28515625" style="83" customWidth="1"/>
    <col min="11268" max="11268" width="8.7109375" style="83" customWidth="1"/>
    <col min="11269" max="11269" width="9.28515625" style="83" customWidth="1"/>
    <col min="11270" max="11274" width="16" style="83" customWidth="1"/>
    <col min="11275" max="11520" width="9.28515625" style="83"/>
    <col min="11521" max="11521" width="42.42578125" style="83" customWidth="1"/>
    <col min="11522" max="11522" width="46.42578125" style="83" customWidth="1"/>
    <col min="11523" max="11523" width="10.28515625" style="83" customWidth="1"/>
    <col min="11524" max="11524" width="8.7109375" style="83" customWidth="1"/>
    <col min="11525" max="11525" width="9.28515625" style="83" customWidth="1"/>
    <col min="11526" max="11530" width="16" style="83" customWidth="1"/>
    <col min="11531" max="11776" width="9.28515625" style="83"/>
    <col min="11777" max="11777" width="42.42578125" style="83" customWidth="1"/>
    <col min="11778" max="11778" width="46.42578125" style="83" customWidth="1"/>
    <col min="11779" max="11779" width="10.28515625" style="83" customWidth="1"/>
    <col min="11780" max="11780" width="8.7109375" style="83" customWidth="1"/>
    <col min="11781" max="11781" width="9.28515625" style="83" customWidth="1"/>
    <col min="11782" max="11786" width="16" style="83" customWidth="1"/>
    <col min="11787" max="12032" width="9.28515625" style="83"/>
    <col min="12033" max="12033" width="42.42578125" style="83" customWidth="1"/>
    <col min="12034" max="12034" width="46.42578125" style="83" customWidth="1"/>
    <col min="12035" max="12035" width="10.28515625" style="83" customWidth="1"/>
    <col min="12036" max="12036" width="8.7109375" style="83" customWidth="1"/>
    <col min="12037" max="12037" width="9.28515625" style="83" customWidth="1"/>
    <col min="12038" max="12042" width="16" style="83" customWidth="1"/>
    <col min="12043" max="12288" width="9.28515625" style="83"/>
    <col min="12289" max="12289" width="42.42578125" style="83" customWidth="1"/>
    <col min="12290" max="12290" width="46.42578125" style="83" customWidth="1"/>
    <col min="12291" max="12291" width="10.28515625" style="83" customWidth="1"/>
    <col min="12292" max="12292" width="8.7109375" style="83" customWidth="1"/>
    <col min="12293" max="12293" width="9.28515625" style="83" customWidth="1"/>
    <col min="12294" max="12298" width="16" style="83" customWidth="1"/>
    <col min="12299" max="12544" width="9.28515625" style="83"/>
    <col min="12545" max="12545" width="42.42578125" style="83" customWidth="1"/>
    <col min="12546" max="12546" width="46.42578125" style="83" customWidth="1"/>
    <col min="12547" max="12547" width="10.28515625" style="83" customWidth="1"/>
    <col min="12548" max="12548" width="8.7109375" style="83" customWidth="1"/>
    <col min="12549" max="12549" width="9.28515625" style="83" customWidth="1"/>
    <col min="12550" max="12554" width="16" style="83" customWidth="1"/>
    <col min="12555" max="12800" width="9.28515625" style="83"/>
    <col min="12801" max="12801" width="42.42578125" style="83" customWidth="1"/>
    <col min="12802" max="12802" width="46.42578125" style="83" customWidth="1"/>
    <col min="12803" max="12803" width="10.28515625" style="83" customWidth="1"/>
    <col min="12804" max="12804" width="8.7109375" style="83" customWidth="1"/>
    <col min="12805" max="12805" width="9.28515625" style="83" customWidth="1"/>
    <col min="12806" max="12810" width="16" style="83" customWidth="1"/>
    <col min="12811" max="13056" width="9.28515625" style="83"/>
    <col min="13057" max="13057" width="42.42578125" style="83" customWidth="1"/>
    <col min="13058" max="13058" width="46.42578125" style="83" customWidth="1"/>
    <col min="13059" max="13059" width="10.28515625" style="83" customWidth="1"/>
    <col min="13060" max="13060" width="8.7109375" style="83" customWidth="1"/>
    <col min="13061" max="13061" width="9.28515625" style="83" customWidth="1"/>
    <col min="13062" max="13066" width="16" style="83" customWidth="1"/>
    <col min="13067" max="13312" width="9.28515625" style="83"/>
    <col min="13313" max="13313" width="42.42578125" style="83" customWidth="1"/>
    <col min="13314" max="13314" width="46.42578125" style="83" customWidth="1"/>
    <col min="13315" max="13315" width="10.28515625" style="83" customWidth="1"/>
    <col min="13316" max="13316" width="8.7109375" style="83" customWidth="1"/>
    <col min="13317" max="13317" width="9.28515625" style="83" customWidth="1"/>
    <col min="13318" max="13322" width="16" style="83" customWidth="1"/>
    <col min="13323" max="13568" width="9.28515625" style="83"/>
    <col min="13569" max="13569" width="42.42578125" style="83" customWidth="1"/>
    <col min="13570" max="13570" width="46.42578125" style="83" customWidth="1"/>
    <col min="13571" max="13571" width="10.28515625" style="83" customWidth="1"/>
    <col min="13572" max="13572" width="8.7109375" style="83" customWidth="1"/>
    <col min="13573" max="13573" width="9.28515625" style="83" customWidth="1"/>
    <col min="13574" max="13578" width="16" style="83" customWidth="1"/>
    <col min="13579" max="13824" width="9.28515625" style="83"/>
    <col min="13825" max="13825" width="42.42578125" style="83" customWidth="1"/>
    <col min="13826" max="13826" width="46.42578125" style="83" customWidth="1"/>
    <col min="13827" max="13827" width="10.28515625" style="83" customWidth="1"/>
    <col min="13828" max="13828" width="8.7109375" style="83" customWidth="1"/>
    <col min="13829" max="13829" width="9.28515625" style="83" customWidth="1"/>
    <col min="13830" max="13834" width="16" style="83" customWidth="1"/>
    <col min="13835" max="14080" width="9.28515625" style="83"/>
    <col min="14081" max="14081" width="42.42578125" style="83" customWidth="1"/>
    <col min="14082" max="14082" width="46.42578125" style="83" customWidth="1"/>
    <col min="14083" max="14083" width="10.28515625" style="83" customWidth="1"/>
    <col min="14084" max="14084" width="8.7109375" style="83" customWidth="1"/>
    <col min="14085" max="14085" width="9.28515625" style="83" customWidth="1"/>
    <col min="14086" max="14090" width="16" style="83" customWidth="1"/>
    <col min="14091" max="14336" width="9.28515625" style="83"/>
    <col min="14337" max="14337" width="42.42578125" style="83" customWidth="1"/>
    <col min="14338" max="14338" width="46.42578125" style="83" customWidth="1"/>
    <col min="14339" max="14339" width="10.28515625" style="83" customWidth="1"/>
    <col min="14340" max="14340" width="8.7109375" style="83" customWidth="1"/>
    <col min="14341" max="14341" width="9.28515625" style="83" customWidth="1"/>
    <col min="14342" max="14346" width="16" style="83" customWidth="1"/>
    <col min="14347" max="14592" width="9.28515625" style="83"/>
    <col min="14593" max="14593" width="42.42578125" style="83" customWidth="1"/>
    <col min="14594" max="14594" width="46.42578125" style="83" customWidth="1"/>
    <col min="14595" max="14595" width="10.28515625" style="83" customWidth="1"/>
    <col min="14596" max="14596" width="8.7109375" style="83" customWidth="1"/>
    <col min="14597" max="14597" width="9.28515625" style="83" customWidth="1"/>
    <col min="14598" max="14602" width="16" style="83" customWidth="1"/>
    <col min="14603" max="14848" width="9.28515625" style="83"/>
    <col min="14849" max="14849" width="42.42578125" style="83" customWidth="1"/>
    <col min="14850" max="14850" width="46.42578125" style="83" customWidth="1"/>
    <col min="14851" max="14851" width="10.28515625" style="83" customWidth="1"/>
    <col min="14852" max="14852" width="8.7109375" style="83" customWidth="1"/>
    <col min="14853" max="14853" width="9.28515625" style="83" customWidth="1"/>
    <col min="14854" max="14858" width="16" style="83" customWidth="1"/>
    <col min="14859" max="15104" width="9.28515625" style="83"/>
    <col min="15105" max="15105" width="42.42578125" style="83" customWidth="1"/>
    <col min="15106" max="15106" width="46.42578125" style="83" customWidth="1"/>
    <col min="15107" max="15107" width="10.28515625" style="83" customWidth="1"/>
    <col min="15108" max="15108" width="8.7109375" style="83" customWidth="1"/>
    <col min="15109" max="15109" width="9.28515625" style="83" customWidth="1"/>
    <col min="15110" max="15114" width="16" style="83" customWidth="1"/>
    <col min="15115" max="15360" width="9.28515625" style="83"/>
    <col min="15361" max="15361" width="42.42578125" style="83" customWidth="1"/>
    <col min="15362" max="15362" width="46.42578125" style="83" customWidth="1"/>
    <col min="15363" max="15363" width="10.28515625" style="83" customWidth="1"/>
    <col min="15364" max="15364" width="8.7109375" style="83" customWidth="1"/>
    <col min="15365" max="15365" width="9.28515625" style="83" customWidth="1"/>
    <col min="15366" max="15370" width="16" style="83" customWidth="1"/>
    <col min="15371" max="15616" width="9.28515625" style="83"/>
    <col min="15617" max="15617" width="42.42578125" style="83" customWidth="1"/>
    <col min="15618" max="15618" width="46.42578125" style="83" customWidth="1"/>
    <col min="15619" max="15619" width="10.28515625" style="83" customWidth="1"/>
    <col min="15620" max="15620" width="8.7109375" style="83" customWidth="1"/>
    <col min="15621" max="15621" width="9.28515625" style="83" customWidth="1"/>
    <col min="15622" max="15626" width="16" style="83" customWidth="1"/>
    <col min="15627" max="15872" width="9.28515625" style="83"/>
    <col min="15873" max="15873" width="42.42578125" style="83" customWidth="1"/>
    <col min="15874" max="15874" width="46.42578125" style="83" customWidth="1"/>
    <col min="15875" max="15875" width="10.28515625" style="83" customWidth="1"/>
    <col min="15876" max="15876" width="8.7109375" style="83" customWidth="1"/>
    <col min="15877" max="15877" width="9.28515625" style="83" customWidth="1"/>
    <col min="15878" max="15882" width="16" style="83" customWidth="1"/>
    <col min="15883" max="16128" width="9.28515625" style="83"/>
    <col min="16129" max="16129" width="42.42578125" style="83" customWidth="1"/>
    <col min="16130" max="16130" width="46.42578125" style="83" customWidth="1"/>
    <col min="16131" max="16131" width="10.28515625" style="83" customWidth="1"/>
    <col min="16132" max="16132" width="8.7109375" style="83" customWidth="1"/>
    <col min="16133" max="16133" width="9.28515625" style="83" customWidth="1"/>
    <col min="16134" max="16138" width="16" style="83" customWidth="1"/>
    <col min="16139" max="16384" width="9.28515625" style="83"/>
  </cols>
  <sheetData>
    <row r="1" spans="1:10" s="67" customFormat="1" ht="21.75" customHeight="1" x14ac:dyDescent="0.25">
      <c r="A1" s="595" t="str">
        <f>'Elenco P.I.'!B2</f>
        <v>Comune di VILLAURBANA</v>
      </c>
      <c r="B1" s="596"/>
      <c r="C1" s="596"/>
      <c r="D1" s="596"/>
      <c r="E1" s="596"/>
      <c r="F1" s="596"/>
      <c r="G1" s="596"/>
      <c r="H1" s="596"/>
      <c r="I1" s="596"/>
      <c r="J1" s="597"/>
    </row>
    <row r="2" spans="1:10" s="67" customFormat="1" ht="19.5" customHeight="1" x14ac:dyDescent="0.25">
      <c r="A2" s="68" t="s">
        <v>0</v>
      </c>
      <c r="B2" s="69" t="str">
        <f>'Elenco P.I.'!B7</f>
        <v>Area: TECNICA E DI VIGILANZA</v>
      </c>
      <c r="C2" s="70"/>
      <c r="D2" s="70"/>
      <c r="E2" s="70"/>
      <c r="F2" s="71" t="s">
        <v>225</v>
      </c>
      <c r="G2" s="71" t="s">
        <v>226</v>
      </c>
      <c r="H2" s="70"/>
      <c r="I2" s="71" t="s">
        <v>227</v>
      </c>
      <c r="J2" s="72"/>
    </row>
    <row r="3" spans="1:10" s="67" customFormat="1" ht="19.5" customHeight="1" x14ac:dyDescent="0.25">
      <c r="A3" s="68" t="s">
        <v>228</v>
      </c>
      <c r="B3" s="73"/>
      <c r="C3" s="70"/>
      <c r="D3" s="70"/>
      <c r="E3" s="70"/>
      <c r="F3" s="74"/>
      <c r="G3" s="74"/>
      <c r="H3" s="70"/>
      <c r="I3" s="75">
        <v>2020</v>
      </c>
      <c r="J3" s="72"/>
    </row>
    <row r="4" spans="1:10" s="67" customFormat="1" ht="19.5" customHeight="1" x14ac:dyDescent="0.25">
      <c r="A4" s="68" t="s">
        <v>229</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98" t="s">
        <v>230</v>
      </c>
      <c r="B6" s="598"/>
      <c r="C6" s="598"/>
      <c r="D6" s="598"/>
      <c r="E6" s="598"/>
      <c r="F6" s="600" t="s">
        <v>231</v>
      </c>
      <c r="G6" s="600"/>
      <c r="H6" s="600"/>
      <c r="I6" s="600"/>
      <c r="J6" s="600"/>
    </row>
    <row r="7" spans="1:10" ht="15.75" customHeight="1" x14ac:dyDescent="0.25">
      <c r="A7" s="599"/>
      <c r="B7" s="599"/>
      <c r="C7" s="599"/>
      <c r="D7" s="599"/>
      <c r="E7" s="599"/>
      <c r="F7" s="273">
        <v>1</v>
      </c>
      <c r="G7" s="273">
        <v>2</v>
      </c>
      <c r="H7" s="273">
        <v>3</v>
      </c>
      <c r="I7" s="273">
        <v>4</v>
      </c>
      <c r="J7" s="273">
        <v>5</v>
      </c>
    </row>
    <row r="8" spans="1:10" ht="15.75" customHeight="1" x14ac:dyDescent="0.25">
      <c r="A8" s="599"/>
      <c r="B8" s="599"/>
      <c r="C8" s="599"/>
      <c r="D8" s="599"/>
      <c r="E8" s="599"/>
      <c r="F8" s="85" t="s">
        <v>232</v>
      </c>
      <c r="G8" s="85" t="s">
        <v>233</v>
      </c>
      <c r="H8" s="86" t="s">
        <v>234</v>
      </c>
      <c r="I8" s="86" t="s">
        <v>235</v>
      </c>
      <c r="J8" s="86" t="s">
        <v>236</v>
      </c>
    </row>
    <row r="9" spans="1:10" ht="4.5" customHeight="1" x14ac:dyDescent="0.25">
      <c r="A9" s="601"/>
      <c r="B9" s="601"/>
      <c r="C9" s="601"/>
      <c r="D9" s="601"/>
      <c r="E9" s="601"/>
      <c r="F9" s="601"/>
      <c r="G9" s="601"/>
      <c r="H9" s="601"/>
      <c r="I9" s="601"/>
      <c r="J9" s="601"/>
    </row>
    <row r="10" spans="1:10" ht="32.25" customHeight="1" x14ac:dyDescent="0.25">
      <c r="A10" s="87" t="s">
        <v>237</v>
      </c>
      <c r="B10" s="87" t="s">
        <v>238</v>
      </c>
      <c r="C10" s="88" t="s">
        <v>239</v>
      </c>
      <c r="D10" s="88" t="s">
        <v>240</v>
      </c>
      <c r="E10" s="88" t="s">
        <v>241</v>
      </c>
      <c r="F10" s="88" t="s">
        <v>242</v>
      </c>
      <c r="G10" s="88" t="s">
        <v>57</v>
      </c>
      <c r="H10" s="88" t="s">
        <v>243</v>
      </c>
      <c r="I10" s="88" t="s">
        <v>244</v>
      </c>
      <c r="J10" s="88" t="s">
        <v>245</v>
      </c>
    </row>
    <row r="11" spans="1:10" ht="57.75" customHeight="1" x14ac:dyDescent="0.25">
      <c r="A11" s="89" t="str">
        <f>'Resp. 1'!B16</f>
        <v>Assicurare un'efficace acquisizione, gestione e programmazione delle risorse finanziarie dell'ente al fine di garantire la qualità dei servizi svolti e il rispetto dei piani e dei programmi della politica</v>
      </c>
      <c r="B11" s="90"/>
      <c r="C11" s="91"/>
      <c r="D11" s="92">
        <f t="shared" ref="D11:D20" si="0">E11/100</f>
        <v>0</v>
      </c>
      <c r="E11" s="93"/>
      <c r="F11" s="94" t="str">
        <f>IF(E11&lt;=20,"X","")</f>
        <v>X</v>
      </c>
      <c r="G11" s="94" t="str">
        <f>IF(AND(E11&gt;20,E11&lt;=50),"X","")</f>
        <v/>
      </c>
      <c r="H11" s="94" t="str">
        <f>IF(AND(E11&gt;50,E11&lt;=70),"X","")</f>
        <v/>
      </c>
      <c r="I11" s="94" t="str">
        <f>IF(AND(E11&gt;70,E11&lt;=90),"X","")</f>
        <v/>
      </c>
      <c r="J11" s="94" t="str">
        <f>IF(AND(E11&gt;90,E11&lt;=100),"X","")</f>
        <v/>
      </c>
    </row>
    <row r="12" spans="1:10" ht="105" customHeight="1" x14ac:dyDescent="0.25">
      <c r="A12" s="89" t="e">
        <f>'Resp. 1'!#REF!</f>
        <v>#REF!</v>
      </c>
      <c r="B12" s="96"/>
      <c r="C12" s="91"/>
      <c r="D12" s="92">
        <f t="shared" si="0"/>
        <v>0</v>
      </c>
      <c r="E12" s="93"/>
      <c r="F12" s="94" t="str">
        <f t="shared" ref="F12:F20" si="1">IF(E12&lt;=20,"X","")</f>
        <v>X</v>
      </c>
      <c r="G12" s="94" t="str">
        <f t="shared" ref="G12:G20" si="2">IF(AND(E12&gt;20,E12&lt;=50),"X","")</f>
        <v/>
      </c>
      <c r="H12" s="94" t="str">
        <f t="shared" ref="H12:H20" si="3">IF(AND(E12&gt;50,E12&lt;=70),"X","")</f>
        <v/>
      </c>
      <c r="I12" s="94" t="str">
        <f t="shared" ref="I12:I20" si="4">IF(AND(E12&gt;70,E12&lt;=90),"X","")</f>
        <v/>
      </c>
      <c r="J12" s="94" t="str">
        <f t="shared" ref="J12:J20" si="5">IF(AND(E12&gt;90,E12&lt;=100),"X","")</f>
        <v/>
      </c>
    </row>
    <row r="13" spans="1:10" ht="102.75" customHeight="1" x14ac:dyDescent="0.25">
      <c r="A13" s="89" t="e">
        <f>'Resp. 1'!#REF!</f>
        <v>#REF!</v>
      </c>
      <c r="B13" s="96"/>
      <c r="C13" s="93"/>
      <c r="D13" s="92">
        <f t="shared" si="0"/>
        <v>0</v>
      </c>
      <c r="E13" s="93"/>
      <c r="F13" s="94" t="str">
        <f t="shared" si="1"/>
        <v>X</v>
      </c>
      <c r="G13" s="94" t="str">
        <f t="shared" si="2"/>
        <v/>
      </c>
      <c r="H13" s="94" t="str">
        <f t="shared" si="3"/>
        <v/>
      </c>
      <c r="I13" s="94" t="str">
        <f t="shared" si="4"/>
        <v/>
      </c>
      <c r="J13" s="94" t="str">
        <f t="shared" si="5"/>
        <v/>
      </c>
    </row>
    <row r="14" spans="1:10" ht="57.75" customHeight="1" x14ac:dyDescent="0.25">
      <c r="A14" s="89" t="e">
        <f>'Resp. 1'!#REF!</f>
        <v>#REF!</v>
      </c>
      <c r="B14" s="96"/>
      <c r="C14" s="93"/>
      <c r="D14" s="92">
        <f t="shared" si="0"/>
        <v>0</v>
      </c>
      <c r="E14" s="93"/>
      <c r="F14" s="94" t="str">
        <f t="shared" si="1"/>
        <v>X</v>
      </c>
      <c r="G14" s="94" t="str">
        <f t="shared" si="2"/>
        <v/>
      </c>
      <c r="H14" s="94" t="str">
        <f t="shared" si="3"/>
        <v/>
      </c>
      <c r="I14" s="94" t="str">
        <f t="shared" si="4"/>
        <v/>
      </c>
      <c r="J14" s="94" t="str">
        <f t="shared" si="5"/>
        <v/>
      </c>
    </row>
    <row r="15" spans="1:10" ht="57.75" customHeight="1" x14ac:dyDescent="0.25">
      <c r="A15" s="89" t="str">
        <f>'Resp. 1'!B17</f>
        <v>Attuazione delle misure previste dalla normativa e dal PTPCT dell'ente in materia di trasparenza e anticorruzione</v>
      </c>
      <c r="B15" s="96"/>
      <c r="C15" s="93"/>
      <c r="D15" s="92">
        <f t="shared" si="0"/>
        <v>0</v>
      </c>
      <c r="E15" s="93"/>
      <c r="F15" s="94" t="str">
        <f t="shared" si="1"/>
        <v>X</v>
      </c>
      <c r="G15" s="94" t="str">
        <f t="shared" si="2"/>
        <v/>
      </c>
      <c r="H15" s="94" t="str">
        <f t="shared" si="3"/>
        <v/>
      </c>
      <c r="I15" s="94" t="str">
        <f t="shared" si="4"/>
        <v/>
      </c>
      <c r="J15" s="94" t="str">
        <f t="shared" si="5"/>
        <v/>
      </c>
    </row>
    <row r="16" spans="1:10" ht="100.5" customHeight="1" x14ac:dyDescent="0.25">
      <c r="A16" s="89" t="str">
        <f>'Resp. 1'!B18</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6" s="96"/>
      <c r="C16" s="93"/>
      <c r="D16" s="92">
        <f t="shared" si="0"/>
        <v>0</v>
      </c>
      <c r="E16" s="93"/>
      <c r="F16" s="94" t="str">
        <f t="shared" si="1"/>
        <v>X</v>
      </c>
      <c r="G16" s="94" t="str">
        <f t="shared" si="2"/>
        <v/>
      </c>
      <c r="H16" s="94" t="str">
        <f t="shared" si="3"/>
        <v/>
      </c>
      <c r="I16" s="94" t="str">
        <f t="shared" si="4"/>
        <v/>
      </c>
      <c r="J16" s="94" t="str">
        <f t="shared" si="5"/>
        <v/>
      </c>
    </row>
    <row r="17" spans="1:10" ht="88.5" customHeight="1" x14ac:dyDescent="0.25">
      <c r="A17" s="89" t="e">
        <f>'Resp. 1'!B19</f>
        <v>#REF!</v>
      </c>
      <c r="B17" s="89"/>
      <c r="C17" s="93">
        <v>60</v>
      </c>
      <c r="D17" s="92">
        <f t="shared" si="0"/>
        <v>0</v>
      </c>
      <c r="E17" s="93"/>
      <c r="F17" s="94" t="str">
        <f t="shared" si="1"/>
        <v>X</v>
      </c>
      <c r="G17" s="94" t="str">
        <f t="shared" si="2"/>
        <v/>
      </c>
      <c r="H17" s="94" t="str">
        <f t="shared" si="3"/>
        <v/>
      </c>
      <c r="I17" s="94" t="str">
        <f t="shared" si="4"/>
        <v/>
      </c>
      <c r="J17" s="94" t="str">
        <f t="shared" si="5"/>
        <v/>
      </c>
    </row>
    <row r="18" spans="1:10" ht="26.25" customHeight="1" x14ac:dyDescent="0.25">
      <c r="A18" s="89">
        <f>'Resp. 1'!B20</f>
        <v>0</v>
      </c>
      <c r="B18" s="96"/>
      <c r="C18" s="93"/>
      <c r="D18" s="92">
        <f t="shared" si="0"/>
        <v>0</v>
      </c>
      <c r="E18" s="93"/>
      <c r="F18" s="94" t="str">
        <f t="shared" si="1"/>
        <v>X</v>
      </c>
      <c r="G18" s="94" t="str">
        <f t="shared" si="2"/>
        <v/>
      </c>
      <c r="H18" s="94" t="str">
        <f t="shared" si="3"/>
        <v/>
      </c>
      <c r="I18" s="94" t="str">
        <f t="shared" si="4"/>
        <v/>
      </c>
      <c r="J18" s="94" t="str">
        <f t="shared" si="5"/>
        <v/>
      </c>
    </row>
    <row r="19" spans="1:10" ht="26.25" customHeight="1" x14ac:dyDescent="0.25">
      <c r="A19" s="89">
        <f>'Resp. 1'!B21</f>
        <v>0</v>
      </c>
      <c r="B19" s="96"/>
      <c r="C19" s="93"/>
      <c r="D19" s="92">
        <f t="shared" si="0"/>
        <v>0</v>
      </c>
      <c r="E19" s="93"/>
      <c r="F19" s="94" t="str">
        <f t="shared" si="1"/>
        <v>X</v>
      </c>
      <c r="G19" s="94" t="str">
        <f t="shared" si="2"/>
        <v/>
      </c>
      <c r="H19" s="94" t="str">
        <f t="shared" si="3"/>
        <v/>
      </c>
      <c r="I19" s="94" t="str">
        <f t="shared" si="4"/>
        <v/>
      </c>
      <c r="J19" s="94" t="str">
        <f t="shared" si="5"/>
        <v/>
      </c>
    </row>
    <row r="20" spans="1:10" ht="26.25" customHeight="1" x14ac:dyDescent="0.25">
      <c r="A20" s="89">
        <f>'Resp. 1'!B22</f>
        <v>0</v>
      </c>
      <c r="B20" s="96"/>
      <c r="C20" s="93"/>
      <c r="D20" s="92">
        <f t="shared" si="0"/>
        <v>0</v>
      </c>
      <c r="E20" s="93"/>
      <c r="F20" s="94" t="str">
        <f t="shared" si="1"/>
        <v>X</v>
      </c>
      <c r="G20" s="94" t="str">
        <f t="shared" si="2"/>
        <v/>
      </c>
      <c r="H20" s="94" t="str">
        <f t="shared" si="3"/>
        <v/>
      </c>
      <c r="I20" s="94" t="str">
        <f t="shared" si="4"/>
        <v/>
      </c>
      <c r="J20" s="94" t="str">
        <f t="shared" si="5"/>
        <v/>
      </c>
    </row>
    <row r="21" spans="1:10" x14ac:dyDescent="0.25">
      <c r="A21" s="97" t="s">
        <v>246</v>
      </c>
      <c r="B21" s="98" t="str">
        <f>IF(C21=60,"Pesatura Adeguata","Pesatura Inadeguata")</f>
        <v>Pesatura Adeguata</v>
      </c>
      <c r="C21" s="99">
        <f>SUM(C11:C20)</f>
        <v>60</v>
      </c>
      <c r="D21" s="99"/>
      <c r="E21" s="100">
        <f>SUM(G21:J21)/C21</f>
        <v>0</v>
      </c>
      <c r="F21" s="101"/>
      <c r="G21" s="102">
        <f>IF(G11="x",C11*D11)+IF(G12="x",C12*D12)+IF(G13="x",C13*D13)+IF(G14="x",C14*D14)+IF(G15="x",C15*D15)+IF(G16="x",C16*D16)+IF(G17="x",C17*D17)+IF(G18="x",C18*D18)+IF(G19="x",C19*D19)+IF(G20="x",C20*D20)</f>
        <v>0</v>
      </c>
      <c r="H21" s="102">
        <f>IF(H11="x",C11*D11)+IF(H12="x",C12*D12)+IF(H13="x",C13*D13)+IF(H14="x",C14*D14)+IF(H15="x",C15*D15)+IF(H16="x",C16*D16)+IF(H17="x",C17*D17)+IF(H18="x",C18*D18)+IF(H19="x",C19*D19)+IF(H20="x",C20*D20)</f>
        <v>0</v>
      </c>
      <c r="I21" s="102">
        <f>IF(I11="x",C11*D11)+IF(I12="x",C12*D12)+IF(I13="x",C13*D13)+IF(I14="x",C14*D14)+IF(I15="x",C15*D15)+IF(I16="x",C16*D16)+IF(I17="x",C17*D17)+IF(I18="x",C18*D18)+IF(I19="x",C19*D19)+IF(I20="x",C20*D20)</f>
        <v>0</v>
      </c>
      <c r="J21" s="102">
        <f>IF(J11="x",C11*D11)+IF(J12="x",C12*D12)+IF(J13="x",C13*D13)+IF(J14="x",C14*D14)+IF(J15="x",C15*D15)+IF(J16="x",C16*D16)+IF(J17="x",C17*D17)+IF(J18="x",C18*D18)+IF(J19="x",C19*D19)+IF(J19="x",C19*D19)</f>
        <v>0</v>
      </c>
    </row>
    <row r="22" spans="1:10" ht="3" customHeight="1" x14ac:dyDescent="0.25">
      <c r="A22" s="601"/>
      <c r="B22" s="602"/>
      <c r="C22" s="602"/>
      <c r="D22" s="274"/>
      <c r="E22" s="601"/>
      <c r="F22" s="602"/>
      <c r="G22" s="602"/>
      <c r="H22" s="601"/>
      <c r="I22" s="602"/>
      <c r="J22" s="602"/>
    </row>
    <row r="23" spans="1:10" ht="42" customHeight="1" x14ac:dyDescent="0.25">
      <c r="A23" s="87" t="s">
        <v>247</v>
      </c>
      <c r="B23" s="87" t="s">
        <v>238</v>
      </c>
      <c r="C23" s="88" t="s">
        <v>239</v>
      </c>
      <c r="D23" s="88" t="s">
        <v>240</v>
      </c>
      <c r="E23" s="88" t="s">
        <v>241</v>
      </c>
      <c r="F23" s="88" t="s">
        <v>242</v>
      </c>
      <c r="G23" s="88" t="s">
        <v>57</v>
      </c>
      <c r="H23" s="88" t="s">
        <v>243</v>
      </c>
      <c r="I23" s="88" t="s">
        <v>244</v>
      </c>
      <c r="J23" s="88" t="s">
        <v>245</v>
      </c>
    </row>
    <row r="24" spans="1:10" s="105" customFormat="1" ht="27" customHeight="1" x14ac:dyDescent="0.25">
      <c r="A24" s="96" t="str">
        <f>'Resp. 1'!B33</f>
        <v>Garantire il controllo effettivo da parte della stazione appaltante sull’esecuzione delle prestazioni</v>
      </c>
      <c r="B24" s="95"/>
      <c r="C24" s="104">
        <v>20</v>
      </c>
      <c r="D24" s="92">
        <f>E24/100</f>
        <v>0</v>
      </c>
      <c r="E24" s="93"/>
      <c r="F24" s="94" t="str">
        <f t="shared" ref="F24:F34" si="6">IF(E24&lt;=20,"X","")</f>
        <v>X</v>
      </c>
      <c r="G24" s="94" t="str">
        <f t="shared" ref="G24:G34" si="7">IF(AND(E24&gt;20,E24&lt;=50),"X","")</f>
        <v/>
      </c>
      <c r="H24" s="94" t="str">
        <f t="shared" ref="H24:H34" si="8">IF(AND(E24&gt;50,E24&lt;=70),"X","")</f>
        <v/>
      </c>
      <c r="I24" s="94" t="str">
        <f t="shared" ref="I24:I34" si="9">IF(AND(E24&gt;70,E24&lt;=90),"X","")</f>
        <v/>
      </c>
      <c r="J24" s="94" t="str">
        <f>IF(AND(E24&gt;90,E24&lt;=100),"X","")</f>
        <v/>
      </c>
    </row>
    <row r="25" spans="1:10" s="105" customFormat="1" ht="27" customHeight="1" x14ac:dyDescent="0.25">
      <c r="A25" s="96" t="e">
        <f>'Resp. 1'!#REF!</f>
        <v>#REF!</v>
      </c>
      <c r="B25" s="96"/>
      <c r="C25" s="104"/>
      <c r="D25" s="92">
        <f t="shared" ref="D25:D31" si="10">E25/100</f>
        <v>0</v>
      </c>
      <c r="E25" s="93"/>
      <c r="F25" s="94" t="str">
        <f t="shared" si="6"/>
        <v>X</v>
      </c>
      <c r="G25" s="94" t="str">
        <f t="shared" si="7"/>
        <v/>
      </c>
      <c r="H25" s="94" t="str">
        <f t="shared" si="8"/>
        <v/>
      </c>
      <c r="I25" s="94" t="str">
        <f t="shared" si="9"/>
        <v/>
      </c>
      <c r="J25" s="94" t="str">
        <f t="shared" ref="J25:J31" si="11">IF(AND(E25&gt;90,E25&lt;=100),"X","")</f>
        <v/>
      </c>
    </row>
    <row r="26" spans="1:10" s="105" customFormat="1" ht="27" customHeight="1" x14ac:dyDescent="0.25">
      <c r="A26" s="96" t="str">
        <f>'Resp. 1'!B34</f>
        <v xml:space="preserve"> Pianificare e implementare le azioni necessarie all'introduzione del Lavoro Agile secondo le direttive di cui all'art. 87 del  D.L. n. 18 del 17/3/2020 recante "Misure straordinarie in materia di lavoro agile…" 
</v>
      </c>
      <c r="B26" s="96"/>
      <c r="C26" s="104"/>
      <c r="D26" s="92">
        <f t="shared" si="10"/>
        <v>0</v>
      </c>
      <c r="E26" s="93"/>
      <c r="F26" s="94" t="str">
        <f t="shared" si="6"/>
        <v>X</v>
      </c>
      <c r="G26" s="94" t="str">
        <f t="shared" si="7"/>
        <v/>
      </c>
      <c r="H26" s="94" t="str">
        <f t="shared" si="8"/>
        <v/>
      </c>
      <c r="I26" s="94" t="str">
        <f t="shared" si="9"/>
        <v/>
      </c>
      <c r="J26" s="94" t="str">
        <f t="shared" si="11"/>
        <v/>
      </c>
    </row>
    <row r="27" spans="1:10" s="105" customFormat="1" ht="27" customHeight="1" x14ac:dyDescent="0.25">
      <c r="A27" s="96" t="str">
        <f>'Resp. 1'!B35</f>
        <v>Gestione dell'emergenza sanitaria  a cura del personale della Polizia Locale</v>
      </c>
      <c r="B27" s="96"/>
      <c r="C27" s="104"/>
      <c r="D27" s="92">
        <f t="shared" si="10"/>
        <v>0</v>
      </c>
      <c r="E27" s="93"/>
      <c r="F27" s="94" t="str">
        <f t="shared" si="6"/>
        <v>X</v>
      </c>
      <c r="G27" s="94" t="str">
        <f t="shared" si="7"/>
        <v/>
      </c>
      <c r="H27" s="94" t="str">
        <f t="shared" si="8"/>
        <v/>
      </c>
      <c r="I27" s="94" t="str">
        <f t="shared" si="9"/>
        <v/>
      </c>
      <c r="J27" s="94" t="str">
        <f t="shared" si="11"/>
        <v/>
      </c>
    </row>
    <row r="28" spans="1:10" s="105" customFormat="1" ht="27" customHeight="1" x14ac:dyDescent="0.25">
      <c r="A28" s="96">
        <f>'Resp. 1'!B36</f>
        <v>0</v>
      </c>
      <c r="B28" s="96"/>
      <c r="C28" s="106"/>
      <c r="D28" s="92">
        <f t="shared" si="10"/>
        <v>0</v>
      </c>
      <c r="E28" s="93"/>
      <c r="F28" s="94" t="str">
        <f t="shared" si="6"/>
        <v>X</v>
      </c>
      <c r="G28" s="94" t="str">
        <f t="shared" si="7"/>
        <v/>
      </c>
      <c r="H28" s="94" t="str">
        <f t="shared" si="8"/>
        <v/>
      </c>
      <c r="I28" s="94" t="str">
        <f t="shared" si="9"/>
        <v/>
      </c>
      <c r="J28" s="94" t="str">
        <f t="shared" si="11"/>
        <v/>
      </c>
    </row>
    <row r="29" spans="1:10" s="105" customFormat="1" ht="27" customHeight="1" x14ac:dyDescent="0.25">
      <c r="A29" s="96">
        <f>'Resp. 1'!B37</f>
        <v>0</v>
      </c>
      <c r="B29" s="96"/>
      <c r="C29" s="106"/>
      <c r="D29" s="92">
        <f t="shared" si="10"/>
        <v>0</v>
      </c>
      <c r="E29" s="93"/>
      <c r="F29" s="94" t="str">
        <f t="shared" si="6"/>
        <v>X</v>
      </c>
      <c r="G29" s="94" t="str">
        <f t="shared" si="7"/>
        <v/>
      </c>
      <c r="H29" s="94" t="str">
        <f t="shared" si="8"/>
        <v/>
      </c>
      <c r="I29" s="94" t="str">
        <f t="shared" si="9"/>
        <v/>
      </c>
      <c r="J29" s="94" t="str">
        <f t="shared" si="11"/>
        <v/>
      </c>
    </row>
    <row r="30" spans="1:10" s="105" customFormat="1" ht="27" customHeight="1" x14ac:dyDescent="0.25">
      <c r="A30" s="96">
        <f>'Resp. 1'!B38</f>
        <v>0</v>
      </c>
      <c r="B30" s="96"/>
      <c r="C30" s="106"/>
      <c r="D30" s="92">
        <f t="shared" si="10"/>
        <v>0</v>
      </c>
      <c r="E30" s="93"/>
      <c r="F30" s="94" t="str">
        <f t="shared" si="6"/>
        <v>X</v>
      </c>
      <c r="G30" s="94" t="str">
        <f t="shared" si="7"/>
        <v/>
      </c>
      <c r="H30" s="94" t="str">
        <f t="shared" si="8"/>
        <v/>
      </c>
      <c r="I30" s="94" t="str">
        <f t="shared" si="9"/>
        <v/>
      </c>
      <c r="J30" s="94" t="str">
        <f t="shared" si="11"/>
        <v/>
      </c>
    </row>
    <row r="31" spans="1:10" s="105" customFormat="1" ht="27" customHeight="1" x14ac:dyDescent="0.25">
      <c r="A31" s="96">
        <f>'Resp. 1'!B39</f>
        <v>0</v>
      </c>
      <c r="B31" s="96"/>
      <c r="C31" s="106"/>
      <c r="D31" s="92">
        <f t="shared" si="10"/>
        <v>0</v>
      </c>
      <c r="E31" s="93"/>
      <c r="F31" s="94" t="str">
        <f t="shared" si="6"/>
        <v>X</v>
      </c>
      <c r="G31" s="94" t="str">
        <f t="shared" si="7"/>
        <v/>
      </c>
      <c r="H31" s="94" t="str">
        <f t="shared" si="8"/>
        <v/>
      </c>
      <c r="I31" s="94" t="str">
        <f t="shared" si="9"/>
        <v/>
      </c>
      <c r="J31" s="94" t="str">
        <f t="shared" si="11"/>
        <v/>
      </c>
    </row>
    <row r="32" spans="1:10" ht="42" customHeight="1" x14ac:dyDescent="0.25">
      <c r="A32" s="273" t="s">
        <v>248</v>
      </c>
      <c r="B32" s="273" t="s">
        <v>249</v>
      </c>
      <c r="C32" s="88" t="s">
        <v>239</v>
      </c>
      <c r="D32" s="88" t="s">
        <v>240</v>
      </c>
      <c r="E32" s="88" t="s">
        <v>241</v>
      </c>
      <c r="F32" s="107" t="s">
        <v>250</v>
      </c>
      <c r="G32" s="107" t="s">
        <v>251</v>
      </c>
      <c r="H32" s="107" t="s">
        <v>252</v>
      </c>
      <c r="I32" s="107" t="s">
        <v>253</v>
      </c>
      <c r="J32" s="107" t="s">
        <v>254</v>
      </c>
    </row>
    <row r="33" spans="1:11" s="105" customFormat="1" ht="49.5" customHeight="1" x14ac:dyDescent="0.25">
      <c r="A33" s="96" t="s">
        <v>317</v>
      </c>
      <c r="B33" s="96" t="s">
        <v>318</v>
      </c>
      <c r="C33" s="106">
        <v>20</v>
      </c>
      <c r="D33" s="92">
        <f>E33/100</f>
        <v>0</v>
      </c>
      <c r="E33" s="93"/>
      <c r="F33" s="94" t="str">
        <f t="shared" si="6"/>
        <v>X</v>
      </c>
      <c r="G33" s="94" t="str">
        <f t="shared" si="7"/>
        <v/>
      </c>
      <c r="H33" s="94" t="str">
        <f t="shared" si="8"/>
        <v/>
      </c>
      <c r="I33" s="94" t="str">
        <f t="shared" si="9"/>
        <v/>
      </c>
      <c r="J33" s="94" t="str">
        <f t="shared" ref="J33:J39" si="12">IF(AND(E33&gt;90,E33&lt;=100),"X","")</f>
        <v/>
      </c>
    </row>
    <row r="34" spans="1:11" s="105" customFormat="1" ht="18.75" customHeight="1" x14ac:dyDescent="0.25">
      <c r="A34" s="96"/>
      <c r="B34" s="96"/>
      <c r="C34" s="106"/>
      <c r="D34" s="92">
        <f t="shared" ref="D34:D39" si="13">E34/100</f>
        <v>0</v>
      </c>
      <c r="E34" s="93"/>
      <c r="F34" s="94" t="str">
        <f t="shared" si="6"/>
        <v>X</v>
      </c>
      <c r="G34" s="94" t="str">
        <f t="shared" si="7"/>
        <v/>
      </c>
      <c r="H34" s="94" t="str">
        <f t="shared" si="8"/>
        <v/>
      </c>
      <c r="I34" s="94" t="str">
        <f t="shared" si="9"/>
        <v/>
      </c>
      <c r="J34" s="94" t="str">
        <f t="shared" si="12"/>
        <v/>
      </c>
    </row>
    <row r="35" spans="1:11" s="105" customFormat="1" ht="18.75" customHeight="1" x14ac:dyDescent="0.25">
      <c r="A35" s="96"/>
      <c r="B35" s="96"/>
      <c r="C35" s="106"/>
      <c r="D35" s="92">
        <f t="shared" si="13"/>
        <v>0</v>
      </c>
      <c r="E35" s="93"/>
      <c r="F35" s="94" t="str">
        <f>IF(E35&lt;=20,"X","")</f>
        <v>X</v>
      </c>
      <c r="G35" s="94" t="str">
        <f>IF(AND(E35&gt;20,E35&lt;=50),"X","")</f>
        <v/>
      </c>
      <c r="H35" s="94" t="str">
        <f>IF(AND(E35&gt;50,E35&lt;=70),"X","")</f>
        <v/>
      </c>
      <c r="I35" s="94" t="str">
        <f>IF(AND(E35&gt;70,E35&lt;=90),"X","")</f>
        <v/>
      </c>
      <c r="J35" s="94" t="str">
        <f t="shared" si="12"/>
        <v/>
      </c>
    </row>
    <row r="36" spans="1:11" s="105" customFormat="1" ht="18.75" customHeight="1" x14ac:dyDescent="0.25">
      <c r="A36" s="96"/>
      <c r="B36" s="96"/>
      <c r="C36" s="106"/>
      <c r="D36" s="92">
        <f t="shared" si="13"/>
        <v>0</v>
      </c>
      <c r="E36" s="93"/>
      <c r="F36" s="94" t="str">
        <f>IF(E36&lt;=20,"X","")</f>
        <v>X</v>
      </c>
      <c r="G36" s="94" t="str">
        <f>IF(AND(E36&gt;20,E36&lt;=50),"X","")</f>
        <v/>
      </c>
      <c r="H36" s="94" t="str">
        <f>IF(AND(E36&gt;50,E36&lt;=70),"X","")</f>
        <v/>
      </c>
      <c r="I36" s="94" t="str">
        <f>IF(AND(E36&gt;70,E36&lt;=90),"X","")</f>
        <v/>
      </c>
      <c r="J36" s="94" t="str">
        <f t="shared" si="12"/>
        <v/>
      </c>
    </row>
    <row r="37" spans="1:11" s="105" customFormat="1" ht="18.75" customHeight="1" x14ac:dyDescent="0.25">
      <c r="A37" s="96"/>
      <c r="B37" s="96"/>
      <c r="C37" s="106"/>
      <c r="D37" s="92">
        <f t="shared" si="13"/>
        <v>0</v>
      </c>
      <c r="E37" s="93"/>
      <c r="F37" s="94" t="str">
        <f>IF(E37&lt;=20,"X","")</f>
        <v>X</v>
      </c>
      <c r="G37" s="94" t="str">
        <f>IF(AND(E37&gt;20,E37&lt;=50),"X","")</f>
        <v/>
      </c>
      <c r="H37" s="94" t="str">
        <f>IF(AND(E37&gt;50,E37&lt;=70),"X","")</f>
        <v/>
      </c>
      <c r="I37" s="94" t="str">
        <f>IF(AND(E37&gt;70,E37&lt;=90),"X","")</f>
        <v/>
      </c>
      <c r="J37" s="94" t="str">
        <f t="shared" si="12"/>
        <v/>
      </c>
    </row>
    <row r="38" spans="1:11" s="105" customFormat="1" ht="18.75" customHeight="1" x14ac:dyDescent="0.25">
      <c r="A38" s="96"/>
      <c r="B38" s="96"/>
      <c r="C38" s="106"/>
      <c r="D38" s="92">
        <f t="shared" si="13"/>
        <v>0</v>
      </c>
      <c r="E38" s="93"/>
      <c r="F38" s="94" t="str">
        <f>IF(E38&lt;=20,"X","")</f>
        <v>X</v>
      </c>
      <c r="G38" s="94" t="str">
        <f>IF(AND(E38&gt;20,E38&lt;=50),"X","")</f>
        <v/>
      </c>
      <c r="H38" s="94" t="str">
        <f>IF(AND(E38&gt;50,E38&lt;=70),"X","")</f>
        <v/>
      </c>
      <c r="I38" s="94" t="str">
        <f>IF(AND(E38&gt;70,E38&lt;=90),"X","")</f>
        <v/>
      </c>
      <c r="J38" s="94" t="str">
        <f t="shared" si="12"/>
        <v/>
      </c>
    </row>
    <row r="39" spans="1:11" s="105" customFormat="1" ht="18.75" customHeight="1" x14ac:dyDescent="0.25">
      <c r="A39" s="96"/>
      <c r="B39" s="96"/>
      <c r="C39" s="106"/>
      <c r="D39" s="92">
        <f t="shared" si="13"/>
        <v>0</v>
      </c>
      <c r="E39" s="93"/>
      <c r="F39" s="94" t="str">
        <f>IF(E39&lt;=20,"X","")</f>
        <v>X</v>
      </c>
      <c r="G39" s="94" t="str">
        <f>IF(AND(E39&gt;20,E39&lt;=50),"X","")</f>
        <v/>
      </c>
      <c r="H39" s="94" t="str">
        <f>IF(AND(E39&gt;50,E39&lt;=70),"X","")</f>
        <v/>
      </c>
      <c r="I39" s="94" t="str">
        <f>IF(AND(E39&gt;70,E39&lt;=90),"X","")</f>
        <v/>
      </c>
      <c r="J39" s="94" t="str">
        <f t="shared" si="12"/>
        <v/>
      </c>
    </row>
    <row r="40" spans="1:11" ht="25.5" x14ac:dyDescent="0.25">
      <c r="A40" s="97" t="s">
        <v>255</v>
      </c>
      <c r="B40" s="98" t="str">
        <f>IF(C40=40,"Pesatura Adeguata","Pesatura Inadeguata")</f>
        <v>Pesatura Adeguata</v>
      </c>
      <c r="C40" s="106">
        <f>SUM(C24:C35)</f>
        <v>40</v>
      </c>
      <c r="D40" s="273"/>
      <c r="E40" s="100">
        <f>SUM(G40:J40)/C40</f>
        <v>0</v>
      </c>
      <c r="F40" s="108"/>
      <c r="G40" s="109">
        <f>IF(G24="x",C24*D24)+IF(G25="x",C25*D25)+IF(G26="x",C26*D26)+IF(G27="x",C27*D27)+IF(G28="x",C28*D28)+IF(G29="x",C29*D29)+IF(G30="x",C30*D30)+IF(G31="x",C31*D31)+IF(G33="x",C33*D33)+IF(G34="x",C34*D34)+IF(G35="x",C35*D35)+IF(G36="x",C36*D36)+IF(G37="x",C37*D37)+IF(G38="x",C38*D38)+IF(G39="x",C39*D39)</f>
        <v>0</v>
      </c>
      <c r="H40" s="109">
        <f>IF(H24="x",C24*D24)+IF(H25="x",C25*D25)+IF(H26="x",C26*D26)+IF(H27="x",C27*D27)+IF(H28="x",C28*D28)+IF(H29="x",C29*D29)+IF(H30="x",C30*D30)+IF(H31="x",C31*D31)+IF(H33="x",C33*D33)+IF(H34="x",C34*D34)+IF(H35="x",C35*D35)+IF(H36="x",C36*D36)+IF(H37="x",C37*D37)+IF(H38="x",C38*D38)+IF(H39="x",C39*D39)</f>
        <v>0</v>
      </c>
      <c r="I40" s="109">
        <f>IF(I24="x",C24*D24)+IF(I25="x",C25*D25)+IF(I26="x",C26*D26)+IF(I27="x",C27*D27)+IF(I28="x",C28*D28)+IF(I29="x",C29*D29)+IF(I30="x",C30*D30)+IF(I31="x",C31*D31)+IF(I33="x",C33*D33)+IF(I34="x",C34*D34)+IF(I35="x",C35*D35)+IF(I36="x",C36*D36)+IF(I37="x",C37*D37)+IF(I38="x",C38*D38)+IF(I39="x",C39*D39)</f>
        <v>0</v>
      </c>
      <c r="J40" s="109">
        <f>IF(J24="x",C24*D24)+IF(J25="x",C25*D25)+IF(J26="x",C26*D26)+IF(J27="x",C27*D27)+IF(J28="x",C28*D28)+IF(J29="x",C29*D29)+IF(J30="x",C30*D30)+IF(J31="x",C31*D31)+IF(J33="x",C33*D33)+IF(J34="x",C34*D34)+IF(J35="x",C35*D35)+IF(J36="x",C36*D36)+IF(J37="x",C37*D37)+IF(J38="x",C38*D38)+IF(J39="x",C39*D39)</f>
        <v>0</v>
      </c>
    </row>
    <row r="41" spans="1:11" s="117" customFormat="1" ht="18" customHeight="1" x14ac:dyDescent="0.25">
      <c r="A41" s="110"/>
      <c r="B41" s="111"/>
      <c r="C41" s="112"/>
      <c r="D41" s="112" t="s">
        <v>256</v>
      </c>
      <c r="E41" s="113"/>
      <c r="F41" s="114"/>
      <c r="G41" s="114"/>
      <c r="H41" s="114"/>
      <c r="I41" s="114"/>
      <c r="J41" s="115"/>
      <c r="K41" s="116"/>
    </row>
    <row r="42" spans="1:11" ht="16.5" customHeight="1" x14ac:dyDescent="0.25">
      <c r="A42" s="591" t="s">
        <v>257</v>
      </c>
      <c r="B42" s="592"/>
      <c r="C42" s="99">
        <f>SUM(G21:J21)</f>
        <v>0</v>
      </c>
      <c r="D42" s="118">
        <f>C42/60</f>
        <v>0</v>
      </c>
      <c r="E42" s="119"/>
      <c r="F42" s="120"/>
      <c r="G42" s="120"/>
      <c r="H42" s="120"/>
      <c r="I42" s="120"/>
      <c r="J42" s="121"/>
      <c r="K42" s="122"/>
    </row>
    <row r="43" spans="1:11" ht="17.25" customHeight="1" x14ac:dyDescent="0.25">
      <c r="A43" s="123" t="s">
        <v>200</v>
      </c>
      <c r="B43" s="124"/>
      <c r="C43" s="125"/>
      <c r="D43" s="125"/>
      <c r="E43" s="593" t="s">
        <v>258</v>
      </c>
      <c r="F43" s="593"/>
      <c r="G43" s="594"/>
      <c r="H43" s="126">
        <f>C42+C44</f>
        <v>0</v>
      </c>
      <c r="I43" s="125" t="s">
        <v>259</v>
      </c>
      <c r="J43" s="127"/>
      <c r="K43" s="122"/>
    </row>
    <row r="44" spans="1:11" ht="16.5" customHeight="1" x14ac:dyDescent="0.25">
      <c r="A44" s="591" t="s">
        <v>260</v>
      </c>
      <c r="B44" s="592"/>
      <c r="C44" s="99">
        <f>SUM(F40:J40)</f>
        <v>0</v>
      </c>
      <c r="D44" s="118" t="s">
        <v>256</v>
      </c>
      <c r="E44" s="119"/>
      <c r="F44" s="120"/>
      <c r="G44" s="120"/>
      <c r="H44" s="120"/>
      <c r="I44" s="120"/>
      <c r="J44" s="121"/>
      <c r="K44" s="122"/>
    </row>
    <row r="45" spans="1:11" ht="26.25" customHeight="1" x14ac:dyDescent="0.25">
      <c r="A45" s="128"/>
      <c r="B45" s="129"/>
      <c r="C45" s="129"/>
      <c r="D45" s="129"/>
      <c r="E45" s="130"/>
      <c r="F45" s="131"/>
      <c r="G45" s="131"/>
      <c r="H45" s="131"/>
      <c r="I45" s="131"/>
      <c r="J45" s="132"/>
      <c r="K45" s="122"/>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278" priority="31" stopIfTrue="1" operator="equal">
      <formula>"Pesatura Inadeguata"</formula>
    </cfRule>
  </conditionalFormatting>
  <conditionalFormatting sqref="F11">
    <cfRule type="cellIs" dxfId="277" priority="30" stopIfTrue="1" operator="equal">
      <formula>"x"</formula>
    </cfRule>
  </conditionalFormatting>
  <conditionalFormatting sqref="G11">
    <cfRule type="cellIs" dxfId="276" priority="27" stopIfTrue="1" operator="equal">
      <formula>"x"</formula>
    </cfRule>
    <cfRule type="cellIs" dxfId="275" priority="29" stopIfTrue="1" operator="equal">
      <formula>"x"</formula>
    </cfRule>
  </conditionalFormatting>
  <conditionalFormatting sqref="H11">
    <cfRule type="cellIs" dxfId="274" priority="28" stopIfTrue="1" operator="equal">
      <formula>"x"</formula>
    </cfRule>
  </conditionalFormatting>
  <conditionalFormatting sqref="I11">
    <cfRule type="cellIs" dxfId="273" priority="26" stopIfTrue="1" operator="equal">
      <formula>"x"</formula>
    </cfRule>
  </conditionalFormatting>
  <conditionalFormatting sqref="J11">
    <cfRule type="cellIs" dxfId="272" priority="25" stopIfTrue="1" operator="equal">
      <formula>"x"</formula>
    </cfRule>
  </conditionalFormatting>
  <conditionalFormatting sqref="F12">
    <cfRule type="cellIs" dxfId="271" priority="24" stopIfTrue="1" operator="equal">
      <formula>"x"</formula>
    </cfRule>
  </conditionalFormatting>
  <conditionalFormatting sqref="G12">
    <cfRule type="cellIs" dxfId="270" priority="21" stopIfTrue="1" operator="equal">
      <formula>"x"</formula>
    </cfRule>
    <cfRule type="cellIs" dxfId="269" priority="23" stopIfTrue="1" operator="equal">
      <formula>"x"</formula>
    </cfRule>
  </conditionalFormatting>
  <conditionalFormatting sqref="H12">
    <cfRule type="cellIs" dxfId="268" priority="22" stopIfTrue="1" operator="equal">
      <formula>"x"</formula>
    </cfRule>
  </conditionalFormatting>
  <conditionalFormatting sqref="I12">
    <cfRule type="cellIs" dxfId="267" priority="20" stopIfTrue="1" operator="equal">
      <formula>"x"</formula>
    </cfRule>
  </conditionalFormatting>
  <conditionalFormatting sqref="J12">
    <cfRule type="cellIs" dxfId="266" priority="19" stopIfTrue="1" operator="equal">
      <formula>"x"</formula>
    </cfRule>
  </conditionalFormatting>
  <conditionalFormatting sqref="F24:F31">
    <cfRule type="cellIs" dxfId="265" priority="18" stopIfTrue="1" operator="equal">
      <formula>"x"</formula>
    </cfRule>
  </conditionalFormatting>
  <conditionalFormatting sqref="G24:G31">
    <cfRule type="cellIs" dxfId="264" priority="15" stopIfTrue="1" operator="equal">
      <formula>"x"</formula>
    </cfRule>
    <cfRule type="cellIs" dxfId="263" priority="17" stopIfTrue="1" operator="equal">
      <formula>"x"</formula>
    </cfRule>
  </conditionalFormatting>
  <conditionalFormatting sqref="H24:H31">
    <cfRule type="cellIs" dxfId="262" priority="16" stopIfTrue="1" operator="equal">
      <formula>"x"</formula>
    </cfRule>
  </conditionalFormatting>
  <conditionalFormatting sqref="I24:I31">
    <cfRule type="cellIs" dxfId="261" priority="14" stopIfTrue="1" operator="equal">
      <formula>"x"</formula>
    </cfRule>
  </conditionalFormatting>
  <conditionalFormatting sqref="J24:J31">
    <cfRule type="cellIs" dxfId="260" priority="13" stopIfTrue="1" operator="equal">
      <formula>"x"</formula>
    </cfRule>
  </conditionalFormatting>
  <conditionalFormatting sqref="F33:F39">
    <cfRule type="cellIs" dxfId="259" priority="12" stopIfTrue="1" operator="equal">
      <formula>"x"</formula>
    </cfRule>
  </conditionalFormatting>
  <conditionalFormatting sqref="G33:G39">
    <cfRule type="cellIs" dxfId="258" priority="9" stopIfTrue="1" operator="equal">
      <formula>"x"</formula>
    </cfRule>
    <cfRule type="cellIs" dxfId="257" priority="11" stopIfTrue="1" operator="equal">
      <formula>"x"</formula>
    </cfRule>
  </conditionalFormatting>
  <conditionalFormatting sqref="H33:H39">
    <cfRule type="cellIs" dxfId="256" priority="10" stopIfTrue="1" operator="equal">
      <formula>"x"</formula>
    </cfRule>
  </conditionalFormatting>
  <conditionalFormatting sqref="I33:I39">
    <cfRule type="cellIs" dxfId="255" priority="8" stopIfTrue="1" operator="equal">
      <formula>"x"</formula>
    </cfRule>
  </conditionalFormatting>
  <conditionalFormatting sqref="J33:J39">
    <cfRule type="cellIs" dxfId="254" priority="7" stopIfTrue="1" operator="equal">
      <formula>"x"</formula>
    </cfRule>
  </conditionalFormatting>
  <conditionalFormatting sqref="F13:F20">
    <cfRule type="cellIs" dxfId="253" priority="6" stopIfTrue="1" operator="equal">
      <formula>"x"</formula>
    </cfRule>
  </conditionalFormatting>
  <conditionalFormatting sqref="G13:G20">
    <cfRule type="cellIs" dxfId="252" priority="3" stopIfTrue="1" operator="equal">
      <formula>"x"</formula>
    </cfRule>
    <cfRule type="cellIs" dxfId="251" priority="5" stopIfTrue="1" operator="equal">
      <formula>"x"</formula>
    </cfRule>
  </conditionalFormatting>
  <conditionalFormatting sqref="H13:H20">
    <cfRule type="cellIs" dxfId="250" priority="4" stopIfTrue="1" operator="equal">
      <formula>"x"</formula>
    </cfRule>
  </conditionalFormatting>
  <conditionalFormatting sqref="I13:I20">
    <cfRule type="cellIs" dxfId="249" priority="2" stopIfTrue="1" operator="equal">
      <formula>"x"</formula>
    </cfRule>
  </conditionalFormatting>
  <conditionalFormatting sqref="J13:J20">
    <cfRule type="cellIs" dxfId="248" priority="1" stopIfTrue="1" operator="equal">
      <formula>"x"</formula>
    </cfRule>
  </conditionalFormatting>
  <dataValidations count="2">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formula1>Comportamenti</formula1>
    </dataValidation>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Foglio1!$B$2:$B$10</xm:f>
          </x14:formula1>
          <xm:sqref>B33:B39</xm:sqref>
        </x14:dataValidation>
        <x14:dataValidation type="list" allowBlank="1" showInputMessage="1" showErrorMessage="1">
          <x14:formula1>
            <xm:f>Foglio1!$A$2:$A$10</xm:f>
          </x14:formula1>
          <xm:sqref>A33:A39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workbookViewId="0">
      <selection activeCell="I3" sqref="I3"/>
    </sheetView>
  </sheetViews>
  <sheetFormatPr defaultRowHeight="12.75" x14ac:dyDescent="0.25"/>
  <cols>
    <col min="1" max="1" width="48.5703125" style="83" customWidth="1"/>
    <col min="2" max="2" width="52.5703125" style="83" customWidth="1"/>
    <col min="3" max="3" width="10.28515625" style="83" customWidth="1"/>
    <col min="4" max="4" width="8.7109375" style="83" hidden="1" customWidth="1"/>
    <col min="5" max="5" width="9.28515625" style="83" customWidth="1"/>
    <col min="6" max="10" width="16" style="83" customWidth="1"/>
    <col min="11" max="256" width="9.28515625" style="83"/>
    <col min="257" max="257" width="42.42578125" style="83" customWidth="1"/>
    <col min="258" max="258" width="46.42578125" style="83" customWidth="1"/>
    <col min="259" max="259" width="10.28515625" style="83" customWidth="1"/>
    <col min="260" max="260" width="8.7109375" style="83" customWidth="1"/>
    <col min="261" max="261" width="9.28515625" style="83" customWidth="1"/>
    <col min="262" max="266" width="16" style="83" customWidth="1"/>
    <col min="267" max="512" width="9.28515625" style="83"/>
    <col min="513" max="513" width="42.42578125" style="83" customWidth="1"/>
    <col min="514" max="514" width="46.42578125" style="83" customWidth="1"/>
    <col min="515" max="515" width="10.28515625" style="83" customWidth="1"/>
    <col min="516" max="516" width="8.7109375" style="83" customWidth="1"/>
    <col min="517" max="517" width="9.28515625" style="83" customWidth="1"/>
    <col min="518" max="522" width="16" style="83" customWidth="1"/>
    <col min="523" max="768" width="9.28515625" style="83"/>
    <col min="769" max="769" width="42.42578125" style="83" customWidth="1"/>
    <col min="770" max="770" width="46.42578125" style="83" customWidth="1"/>
    <col min="771" max="771" width="10.28515625" style="83" customWidth="1"/>
    <col min="772" max="772" width="8.7109375" style="83" customWidth="1"/>
    <col min="773" max="773" width="9.28515625" style="83" customWidth="1"/>
    <col min="774" max="778" width="16" style="83" customWidth="1"/>
    <col min="779" max="1024" width="9.28515625" style="83"/>
    <col min="1025" max="1025" width="42.42578125" style="83" customWidth="1"/>
    <col min="1026" max="1026" width="46.42578125" style="83" customWidth="1"/>
    <col min="1027" max="1027" width="10.28515625" style="83" customWidth="1"/>
    <col min="1028" max="1028" width="8.7109375" style="83" customWidth="1"/>
    <col min="1029" max="1029" width="9.28515625" style="83" customWidth="1"/>
    <col min="1030" max="1034" width="16" style="83" customWidth="1"/>
    <col min="1035" max="1280" width="9.28515625" style="83"/>
    <col min="1281" max="1281" width="42.42578125" style="83" customWidth="1"/>
    <col min="1282" max="1282" width="46.42578125" style="83" customWidth="1"/>
    <col min="1283" max="1283" width="10.28515625" style="83" customWidth="1"/>
    <col min="1284" max="1284" width="8.7109375" style="83" customWidth="1"/>
    <col min="1285" max="1285" width="9.28515625" style="83" customWidth="1"/>
    <col min="1286" max="1290" width="16" style="83" customWidth="1"/>
    <col min="1291" max="1536" width="9.28515625" style="83"/>
    <col min="1537" max="1537" width="42.42578125" style="83" customWidth="1"/>
    <col min="1538" max="1538" width="46.42578125" style="83" customWidth="1"/>
    <col min="1539" max="1539" width="10.28515625" style="83" customWidth="1"/>
    <col min="1540" max="1540" width="8.7109375" style="83" customWidth="1"/>
    <col min="1541" max="1541" width="9.28515625" style="83" customWidth="1"/>
    <col min="1542" max="1546" width="16" style="83" customWidth="1"/>
    <col min="1547" max="1792" width="9.28515625" style="83"/>
    <col min="1793" max="1793" width="42.42578125" style="83" customWidth="1"/>
    <col min="1794" max="1794" width="46.42578125" style="83" customWidth="1"/>
    <col min="1795" max="1795" width="10.28515625" style="83" customWidth="1"/>
    <col min="1796" max="1796" width="8.7109375" style="83" customWidth="1"/>
    <col min="1797" max="1797" width="9.28515625" style="83" customWidth="1"/>
    <col min="1798" max="1802" width="16" style="83" customWidth="1"/>
    <col min="1803" max="2048" width="9.28515625" style="83"/>
    <col min="2049" max="2049" width="42.42578125" style="83" customWidth="1"/>
    <col min="2050" max="2050" width="46.42578125" style="83" customWidth="1"/>
    <col min="2051" max="2051" width="10.28515625" style="83" customWidth="1"/>
    <col min="2052" max="2052" width="8.7109375" style="83" customWidth="1"/>
    <col min="2053" max="2053" width="9.28515625" style="83" customWidth="1"/>
    <col min="2054" max="2058" width="16" style="83" customWidth="1"/>
    <col min="2059" max="2304" width="9.28515625" style="83"/>
    <col min="2305" max="2305" width="42.42578125" style="83" customWidth="1"/>
    <col min="2306" max="2306" width="46.42578125" style="83" customWidth="1"/>
    <col min="2307" max="2307" width="10.28515625" style="83" customWidth="1"/>
    <col min="2308" max="2308" width="8.7109375" style="83" customWidth="1"/>
    <col min="2309" max="2309" width="9.28515625" style="83" customWidth="1"/>
    <col min="2310" max="2314" width="16" style="83" customWidth="1"/>
    <col min="2315" max="2560" width="9.28515625" style="83"/>
    <col min="2561" max="2561" width="42.42578125" style="83" customWidth="1"/>
    <col min="2562" max="2562" width="46.42578125" style="83" customWidth="1"/>
    <col min="2563" max="2563" width="10.28515625" style="83" customWidth="1"/>
    <col min="2564" max="2564" width="8.7109375" style="83" customWidth="1"/>
    <col min="2565" max="2565" width="9.28515625" style="83" customWidth="1"/>
    <col min="2566" max="2570" width="16" style="83" customWidth="1"/>
    <col min="2571" max="2816" width="9.28515625" style="83"/>
    <col min="2817" max="2817" width="42.42578125" style="83" customWidth="1"/>
    <col min="2818" max="2818" width="46.42578125" style="83" customWidth="1"/>
    <col min="2819" max="2819" width="10.28515625" style="83" customWidth="1"/>
    <col min="2820" max="2820" width="8.7109375" style="83" customWidth="1"/>
    <col min="2821" max="2821" width="9.28515625" style="83" customWidth="1"/>
    <col min="2822" max="2826" width="16" style="83" customWidth="1"/>
    <col min="2827" max="3072" width="9.28515625" style="83"/>
    <col min="3073" max="3073" width="42.42578125" style="83" customWidth="1"/>
    <col min="3074" max="3074" width="46.42578125" style="83" customWidth="1"/>
    <col min="3075" max="3075" width="10.28515625" style="83" customWidth="1"/>
    <col min="3076" max="3076" width="8.7109375" style="83" customWidth="1"/>
    <col min="3077" max="3077" width="9.28515625" style="83" customWidth="1"/>
    <col min="3078" max="3082" width="16" style="83" customWidth="1"/>
    <col min="3083" max="3328" width="9.28515625" style="83"/>
    <col min="3329" max="3329" width="42.42578125" style="83" customWidth="1"/>
    <col min="3330" max="3330" width="46.42578125" style="83" customWidth="1"/>
    <col min="3331" max="3331" width="10.28515625" style="83" customWidth="1"/>
    <col min="3332" max="3332" width="8.7109375" style="83" customWidth="1"/>
    <col min="3333" max="3333" width="9.28515625" style="83" customWidth="1"/>
    <col min="3334" max="3338" width="16" style="83" customWidth="1"/>
    <col min="3339" max="3584" width="9.28515625" style="83"/>
    <col min="3585" max="3585" width="42.42578125" style="83" customWidth="1"/>
    <col min="3586" max="3586" width="46.42578125" style="83" customWidth="1"/>
    <col min="3587" max="3587" width="10.28515625" style="83" customWidth="1"/>
    <col min="3588" max="3588" width="8.7109375" style="83" customWidth="1"/>
    <col min="3589" max="3589" width="9.28515625" style="83" customWidth="1"/>
    <col min="3590" max="3594" width="16" style="83" customWidth="1"/>
    <col min="3595" max="3840" width="9.28515625" style="83"/>
    <col min="3841" max="3841" width="42.42578125" style="83" customWidth="1"/>
    <col min="3842" max="3842" width="46.42578125" style="83" customWidth="1"/>
    <col min="3843" max="3843" width="10.28515625" style="83" customWidth="1"/>
    <col min="3844" max="3844" width="8.7109375" style="83" customWidth="1"/>
    <col min="3845" max="3845" width="9.28515625" style="83" customWidth="1"/>
    <col min="3846" max="3850" width="16" style="83" customWidth="1"/>
    <col min="3851" max="4096" width="9.28515625" style="83"/>
    <col min="4097" max="4097" width="42.42578125" style="83" customWidth="1"/>
    <col min="4098" max="4098" width="46.42578125" style="83" customWidth="1"/>
    <col min="4099" max="4099" width="10.28515625" style="83" customWidth="1"/>
    <col min="4100" max="4100" width="8.7109375" style="83" customWidth="1"/>
    <col min="4101" max="4101" width="9.28515625" style="83" customWidth="1"/>
    <col min="4102" max="4106" width="16" style="83" customWidth="1"/>
    <col min="4107" max="4352" width="9.28515625" style="83"/>
    <col min="4353" max="4353" width="42.42578125" style="83" customWidth="1"/>
    <col min="4354" max="4354" width="46.42578125" style="83" customWidth="1"/>
    <col min="4355" max="4355" width="10.28515625" style="83" customWidth="1"/>
    <col min="4356" max="4356" width="8.7109375" style="83" customWidth="1"/>
    <col min="4357" max="4357" width="9.28515625" style="83" customWidth="1"/>
    <col min="4358" max="4362" width="16" style="83" customWidth="1"/>
    <col min="4363" max="4608" width="9.28515625" style="83"/>
    <col min="4609" max="4609" width="42.42578125" style="83" customWidth="1"/>
    <col min="4610" max="4610" width="46.42578125" style="83" customWidth="1"/>
    <col min="4611" max="4611" width="10.28515625" style="83" customWidth="1"/>
    <col min="4612" max="4612" width="8.7109375" style="83" customWidth="1"/>
    <col min="4613" max="4613" width="9.28515625" style="83" customWidth="1"/>
    <col min="4614" max="4618" width="16" style="83" customWidth="1"/>
    <col min="4619" max="4864" width="9.28515625" style="83"/>
    <col min="4865" max="4865" width="42.42578125" style="83" customWidth="1"/>
    <col min="4866" max="4866" width="46.42578125" style="83" customWidth="1"/>
    <col min="4867" max="4867" width="10.28515625" style="83" customWidth="1"/>
    <col min="4868" max="4868" width="8.7109375" style="83" customWidth="1"/>
    <col min="4869" max="4869" width="9.28515625" style="83" customWidth="1"/>
    <col min="4870" max="4874" width="16" style="83" customWidth="1"/>
    <col min="4875" max="5120" width="9.28515625" style="83"/>
    <col min="5121" max="5121" width="42.42578125" style="83" customWidth="1"/>
    <col min="5122" max="5122" width="46.42578125" style="83" customWidth="1"/>
    <col min="5123" max="5123" width="10.28515625" style="83" customWidth="1"/>
    <col min="5124" max="5124" width="8.7109375" style="83" customWidth="1"/>
    <col min="5125" max="5125" width="9.28515625" style="83" customWidth="1"/>
    <col min="5126" max="5130" width="16" style="83" customWidth="1"/>
    <col min="5131" max="5376" width="9.28515625" style="83"/>
    <col min="5377" max="5377" width="42.42578125" style="83" customWidth="1"/>
    <col min="5378" max="5378" width="46.42578125" style="83" customWidth="1"/>
    <col min="5379" max="5379" width="10.28515625" style="83" customWidth="1"/>
    <col min="5380" max="5380" width="8.7109375" style="83" customWidth="1"/>
    <col min="5381" max="5381" width="9.28515625" style="83" customWidth="1"/>
    <col min="5382" max="5386" width="16" style="83" customWidth="1"/>
    <col min="5387" max="5632" width="9.28515625" style="83"/>
    <col min="5633" max="5633" width="42.42578125" style="83" customWidth="1"/>
    <col min="5634" max="5634" width="46.42578125" style="83" customWidth="1"/>
    <col min="5635" max="5635" width="10.28515625" style="83" customWidth="1"/>
    <col min="5636" max="5636" width="8.7109375" style="83" customWidth="1"/>
    <col min="5637" max="5637" width="9.28515625" style="83" customWidth="1"/>
    <col min="5638" max="5642" width="16" style="83" customWidth="1"/>
    <col min="5643" max="5888" width="9.28515625" style="83"/>
    <col min="5889" max="5889" width="42.42578125" style="83" customWidth="1"/>
    <col min="5890" max="5890" width="46.42578125" style="83" customWidth="1"/>
    <col min="5891" max="5891" width="10.28515625" style="83" customWidth="1"/>
    <col min="5892" max="5892" width="8.7109375" style="83" customWidth="1"/>
    <col min="5893" max="5893" width="9.28515625" style="83" customWidth="1"/>
    <col min="5894" max="5898" width="16" style="83" customWidth="1"/>
    <col min="5899" max="6144" width="9.28515625" style="83"/>
    <col min="6145" max="6145" width="42.42578125" style="83" customWidth="1"/>
    <col min="6146" max="6146" width="46.42578125" style="83" customWidth="1"/>
    <col min="6147" max="6147" width="10.28515625" style="83" customWidth="1"/>
    <col min="6148" max="6148" width="8.7109375" style="83" customWidth="1"/>
    <col min="6149" max="6149" width="9.28515625" style="83" customWidth="1"/>
    <col min="6150" max="6154" width="16" style="83" customWidth="1"/>
    <col min="6155" max="6400" width="9.28515625" style="83"/>
    <col min="6401" max="6401" width="42.42578125" style="83" customWidth="1"/>
    <col min="6402" max="6402" width="46.42578125" style="83" customWidth="1"/>
    <col min="6403" max="6403" width="10.28515625" style="83" customWidth="1"/>
    <col min="6404" max="6404" width="8.7109375" style="83" customWidth="1"/>
    <col min="6405" max="6405" width="9.28515625" style="83" customWidth="1"/>
    <col min="6406" max="6410" width="16" style="83" customWidth="1"/>
    <col min="6411" max="6656" width="9.28515625" style="83"/>
    <col min="6657" max="6657" width="42.42578125" style="83" customWidth="1"/>
    <col min="6658" max="6658" width="46.42578125" style="83" customWidth="1"/>
    <col min="6659" max="6659" width="10.28515625" style="83" customWidth="1"/>
    <col min="6660" max="6660" width="8.7109375" style="83" customWidth="1"/>
    <col min="6661" max="6661" width="9.28515625" style="83" customWidth="1"/>
    <col min="6662" max="6666" width="16" style="83" customWidth="1"/>
    <col min="6667" max="6912" width="9.28515625" style="83"/>
    <col min="6913" max="6913" width="42.42578125" style="83" customWidth="1"/>
    <col min="6914" max="6914" width="46.42578125" style="83" customWidth="1"/>
    <col min="6915" max="6915" width="10.28515625" style="83" customWidth="1"/>
    <col min="6916" max="6916" width="8.7109375" style="83" customWidth="1"/>
    <col min="6917" max="6917" width="9.28515625" style="83" customWidth="1"/>
    <col min="6918" max="6922" width="16" style="83" customWidth="1"/>
    <col min="6923" max="7168" width="9.28515625" style="83"/>
    <col min="7169" max="7169" width="42.42578125" style="83" customWidth="1"/>
    <col min="7170" max="7170" width="46.42578125" style="83" customWidth="1"/>
    <col min="7171" max="7171" width="10.28515625" style="83" customWidth="1"/>
    <col min="7172" max="7172" width="8.7109375" style="83" customWidth="1"/>
    <col min="7173" max="7173" width="9.28515625" style="83" customWidth="1"/>
    <col min="7174" max="7178" width="16" style="83" customWidth="1"/>
    <col min="7179" max="7424" width="9.28515625" style="83"/>
    <col min="7425" max="7425" width="42.42578125" style="83" customWidth="1"/>
    <col min="7426" max="7426" width="46.42578125" style="83" customWidth="1"/>
    <col min="7427" max="7427" width="10.28515625" style="83" customWidth="1"/>
    <col min="7428" max="7428" width="8.7109375" style="83" customWidth="1"/>
    <col min="7429" max="7429" width="9.28515625" style="83" customWidth="1"/>
    <col min="7430" max="7434" width="16" style="83" customWidth="1"/>
    <col min="7435" max="7680" width="9.28515625" style="83"/>
    <col min="7681" max="7681" width="42.42578125" style="83" customWidth="1"/>
    <col min="7682" max="7682" width="46.42578125" style="83" customWidth="1"/>
    <col min="7683" max="7683" width="10.28515625" style="83" customWidth="1"/>
    <col min="7684" max="7684" width="8.7109375" style="83" customWidth="1"/>
    <col min="7685" max="7685" width="9.28515625" style="83" customWidth="1"/>
    <col min="7686" max="7690" width="16" style="83" customWidth="1"/>
    <col min="7691" max="7936" width="9.28515625" style="83"/>
    <col min="7937" max="7937" width="42.42578125" style="83" customWidth="1"/>
    <col min="7938" max="7938" width="46.42578125" style="83" customWidth="1"/>
    <col min="7939" max="7939" width="10.28515625" style="83" customWidth="1"/>
    <col min="7940" max="7940" width="8.7109375" style="83" customWidth="1"/>
    <col min="7941" max="7941" width="9.28515625" style="83" customWidth="1"/>
    <col min="7942" max="7946" width="16" style="83" customWidth="1"/>
    <col min="7947" max="8192" width="9.28515625" style="83"/>
    <col min="8193" max="8193" width="42.42578125" style="83" customWidth="1"/>
    <col min="8194" max="8194" width="46.42578125" style="83" customWidth="1"/>
    <col min="8195" max="8195" width="10.28515625" style="83" customWidth="1"/>
    <col min="8196" max="8196" width="8.7109375" style="83" customWidth="1"/>
    <col min="8197" max="8197" width="9.28515625" style="83" customWidth="1"/>
    <col min="8198" max="8202" width="16" style="83" customWidth="1"/>
    <col min="8203" max="8448" width="9.28515625" style="83"/>
    <col min="8449" max="8449" width="42.42578125" style="83" customWidth="1"/>
    <col min="8450" max="8450" width="46.42578125" style="83" customWidth="1"/>
    <col min="8451" max="8451" width="10.28515625" style="83" customWidth="1"/>
    <col min="8452" max="8452" width="8.7109375" style="83" customWidth="1"/>
    <col min="8453" max="8453" width="9.28515625" style="83" customWidth="1"/>
    <col min="8454" max="8458" width="16" style="83" customWidth="1"/>
    <col min="8459" max="8704" width="9.28515625" style="83"/>
    <col min="8705" max="8705" width="42.42578125" style="83" customWidth="1"/>
    <col min="8706" max="8706" width="46.42578125" style="83" customWidth="1"/>
    <col min="8707" max="8707" width="10.28515625" style="83" customWidth="1"/>
    <col min="8708" max="8708" width="8.7109375" style="83" customWidth="1"/>
    <col min="8709" max="8709" width="9.28515625" style="83" customWidth="1"/>
    <col min="8710" max="8714" width="16" style="83" customWidth="1"/>
    <col min="8715" max="8960" width="9.28515625" style="83"/>
    <col min="8961" max="8961" width="42.42578125" style="83" customWidth="1"/>
    <col min="8962" max="8962" width="46.42578125" style="83" customWidth="1"/>
    <col min="8963" max="8963" width="10.28515625" style="83" customWidth="1"/>
    <col min="8964" max="8964" width="8.7109375" style="83" customWidth="1"/>
    <col min="8965" max="8965" width="9.28515625" style="83" customWidth="1"/>
    <col min="8966" max="8970" width="16" style="83" customWidth="1"/>
    <col min="8971" max="9216" width="9.28515625" style="83"/>
    <col min="9217" max="9217" width="42.42578125" style="83" customWidth="1"/>
    <col min="9218" max="9218" width="46.42578125" style="83" customWidth="1"/>
    <col min="9219" max="9219" width="10.28515625" style="83" customWidth="1"/>
    <col min="9220" max="9220" width="8.7109375" style="83" customWidth="1"/>
    <col min="9221" max="9221" width="9.28515625" style="83" customWidth="1"/>
    <col min="9222" max="9226" width="16" style="83" customWidth="1"/>
    <col min="9227" max="9472" width="9.28515625" style="83"/>
    <col min="9473" max="9473" width="42.42578125" style="83" customWidth="1"/>
    <col min="9474" max="9474" width="46.42578125" style="83" customWidth="1"/>
    <col min="9475" max="9475" width="10.28515625" style="83" customWidth="1"/>
    <col min="9476" max="9476" width="8.7109375" style="83" customWidth="1"/>
    <col min="9477" max="9477" width="9.28515625" style="83" customWidth="1"/>
    <col min="9478" max="9482" width="16" style="83" customWidth="1"/>
    <col min="9483" max="9728" width="9.28515625" style="83"/>
    <col min="9729" max="9729" width="42.42578125" style="83" customWidth="1"/>
    <col min="9730" max="9730" width="46.42578125" style="83" customWidth="1"/>
    <col min="9731" max="9731" width="10.28515625" style="83" customWidth="1"/>
    <col min="9732" max="9732" width="8.7109375" style="83" customWidth="1"/>
    <col min="9733" max="9733" width="9.28515625" style="83" customWidth="1"/>
    <col min="9734" max="9738" width="16" style="83" customWidth="1"/>
    <col min="9739" max="9984" width="9.28515625" style="83"/>
    <col min="9985" max="9985" width="42.42578125" style="83" customWidth="1"/>
    <col min="9986" max="9986" width="46.42578125" style="83" customWidth="1"/>
    <col min="9987" max="9987" width="10.28515625" style="83" customWidth="1"/>
    <col min="9988" max="9988" width="8.7109375" style="83" customWidth="1"/>
    <col min="9989" max="9989" width="9.28515625" style="83" customWidth="1"/>
    <col min="9990" max="9994" width="16" style="83" customWidth="1"/>
    <col min="9995" max="10240" width="9.28515625" style="83"/>
    <col min="10241" max="10241" width="42.42578125" style="83" customWidth="1"/>
    <col min="10242" max="10242" width="46.42578125" style="83" customWidth="1"/>
    <col min="10243" max="10243" width="10.28515625" style="83" customWidth="1"/>
    <col min="10244" max="10244" width="8.7109375" style="83" customWidth="1"/>
    <col min="10245" max="10245" width="9.28515625" style="83" customWidth="1"/>
    <col min="10246" max="10250" width="16" style="83" customWidth="1"/>
    <col min="10251" max="10496" width="9.28515625" style="83"/>
    <col min="10497" max="10497" width="42.42578125" style="83" customWidth="1"/>
    <col min="10498" max="10498" width="46.42578125" style="83" customWidth="1"/>
    <col min="10499" max="10499" width="10.28515625" style="83" customWidth="1"/>
    <col min="10500" max="10500" width="8.7109375" style="83" customWidth="1"/>
    <col min="10501" max="10501" width="9.28515625" style="83" customWidth="1"/>
    <col min="10502" max="10506" width="16" style="83" customWidth="1"/>
    <col min="10507" max="10752" width="9.28515625" style="83"/>
    <col min="10753" max="10753" width="42.42578125" style="83" customWidth="1"/>
    <col min="10754" max="10754" width="46.42578125" style="83" customWidth="1"/>
    <col min="10755" max="10755" width="10.28515625" style="83" customWidth="1"/>
    <col min="10756" max="10756" width="8.7109375" style="83" customWidth="1"/>
    <col min="10757" max="10757" width="9.28515625" style="83" customWidth="1"/>
    <col min="10758" max="10762" width="16" style="83" customWidth="1"/>
    <col min="10763" max="11008" width="9.28515625" style="83"/>
    <col min="11009" max="11009" width="42.42578125" style="83" customWidth="1"/>
    <col min="11010" max="11010" width="46.42578125" style="83" customWidth="1"/>
    <col min="11011" max="11011" width="10.28515625" style="83" customWidth="1"/>
    <col min="11012" max="11012" width="8.7109375" style="83" customWidth="1"/>
    <col min="11013" max="11013" width="9.28515625" style="83" customWidth="1"/>
    <col min="11014" max="11018" width="16" style="83" customWidth="1"/>
    <col min="11019" max="11264" width="9.28515625" style="83"/>
    <col min="11265" max="11265" width="42.42578125" style="83" customWidth="1"/>
    <col min="11266" max="11266" width="46.42578125" style="83" customWidth="1"/>
    <col min="11267" max="11267" width="10.28515625" style="83" customWidth="1"/>
    <col min="11268" max="11268" width="8.7109375" style="83" customWidth="1"/>
    <col min="11269" max="11269" width="9.28515625" style="83" customWidth="1"/>
    <col min="11270" max="11274" width="16" style="83" customWidth="1"/>
    <col min="11275" max="11520" width="9.28515625" style="83"/>
    <col min="11521" max="11521" width="42.42578125" style="83" customWidth="1"/>
    <col min="11522" max="11522" width="46.42578125" style="83" customWidth="1"/>
    <col min="11523" max="11523" width="10.28515625" style="83" customWidth="1"/>
    <col min="11524" max="11524" width="8.7109375" style="83" customWidth="1"/>
    <col min="11525" max="11525" width="9.28515625" style="83" customWidth="1"/>
    <col min="11526" max="11530" width="16" style="83" customWidth="1"/>
    <col min="11531" max="11776" width="9.28515625" style="83"/>
    <col min="11777" max="11777" width="42.42578125" style="83" customWidth="1"/>
    <col min="11778" max="11778" width="46.42578125" style="83" customWidth="1"/>
    <col min="11779" max="11779" width="10.28515625" style="83" customWidth="1"/>
    <col min="11780" max="11780" width="8.7109375" style="83" customWidth="1"/>
    <col min="11781" max="11781" width="9.28515625" style="83" customWidth="1"/>
    <col min="11782" max="11786" width="16" style="83" customWidth="1"/>
    <col min="11787" max="12032" width="9.28515625" style="83"/>
    <col min="12033" max="12033" width="42.42578125" style="83" customWidth="1"/>
    <col min="12034" max="12034" width="46.42578125" style="83" customWidth="1"/>
    <col min="12035" max="12035" width="10.28515625" style="83" customWidth="1"/>
    <col min="12036" max="12036" width="8.7109375" style="83" customWidth="1"/>
    <col min="12037" max="12037" width="9.28515625" style="83" customWidth="1"/>
    <col min="12038" max="12042" width="16" style="83" customWidth="1"/>
    <col min="12043" max="12288" width="9.28515625" style="83"/>
    <col min="12289" max="12289" width="42.42578125" style="83" customWidth="1"/>
    <col min="12290" max="12290" width="46.42578125" style="83" customWidth="1"/>
    <col min="12291" max="12291" width="10.28515625" style="83" customWidth="1"/>
    <col min="12292" max="12292" width="8.7109375" style="83" customWidth="1"/>
    <col min="12293" max="12293" width="9.28515625" style="83" customWidth="1"/>
    <col min="12294" max="12298" width="16" style="83" customWidth="1"/>
    <col min="12299" max="12544" width="9.28515625" style="83"/>
    <col min="12545" max="12545" width="42.42578125" style="83" customWidth="1"/>
    <col min="12546" max="12546" width="46.42578125" style="83" customWidth="1"/>
    <col min="12547" max="12547" width="10.28515625" style="83" customWidth="1"/>
    <col min="12548" max="12548" width="8.7109375" style="83" customWidth="1"/>
    <col min="12549" max="12549" width="9.28515625" style="83" customWidth="1"/>
    <col min="12550" max="12554" width="16" style="83" customWidth="1"/>
    <col min="12555" max="12800" width="9.28515625" style="83"/>
    <col min="12801" max="12801" width="42.42578125" style="83" customWidth="1"/>
    <col min="12802" max="12802" width="46.42578125" style="83" customWidth="1"/>
    <col min="12803" max="12803" width="10.28515625" style="83" customWidth="1"/>
    <col min="12804" max="12804" width="8.7109375" style="83" customWidth="1"/>
    <col min="12805" max="12805" width="9.28515625" style="83" customWidth="1"/>
    <col min="12806" max="12810" width="16" style="83" customWidth="1"/>
    <col min="12811" max="13056" width="9.28515625" style="83"/>
    <col min="13057" max="13057" width="42.42578125" style="83" customWidth="1"/>
    <col min="13058" max="13058" width="46.42578125" style="83" customWidth="1"/>
    <col min="13059" max="13059" width="10.28515625" style="83" customWidth="1"/>
    <col min="13060" max="13060" width="8.7109375" style="83" customWidth="1"/>
    <col min="13061" max="13061" width="9.28515625" style="83" customWidth="1"/>
    <col min="13062" max="13066" width="16" style="83" customWidth="1"/>
    <col min="13067" max="13312" width="9.28515625" style="83"/>
    <col min="13313" max="13313" width="42.42578125" style="83" customWidth="1"/>
    <col min="13314" max="13314" width="46.42578125" style="83" customWidth="1"/>
    <col min="13315" max="13315" width="10.28515625" style="83" customWidth="1"/>
    <col min="13316" max="13316" width="8.7109375" style="83" customWidth="1"/>
    <col min="13317" max="13317" width="9.28515625" style="83" customWidth="1"/>
    <col min="13318" max="13322" width="16" style="83" customWidth="1"/>
    <col min="13323" max="13568" width="9.28515625" style="83"/>
    <col min="13569" max="13569" width="42.42578125" style="83" customWidth="1"/>
    <col min="13570" max="13570" width="46.42578125" style="83" customWidth="1"/>
    <col min="13571" max="13571" width="10.28515625" style="83" customWidth="1"/>
    <col min="13572" max="13572" width="8.7109375" style="83" customWidth="1"/>
    <col min="13573" max="13573" width="9.28515625" style="83" customWidth="1"/>
    <col min="13574" max="13578" width="16" style="83" customWidth="1"/>
    <col min="13579" max="13824" width="9.28515625" style="83"/>
    <col min="13825" max="13825" width="42.42578125" style="83" customWidth="1"/>
    <col min="13826" max="13826" width="46.42578125" style="83" customWidth="1"/>
    <col min="13827" max="13827" width="10.28515625" style="83" customWidth="1"/>
    <col min="13828" max="13828" width="8.7109375" style="83" customWidth="1"/>
    <col min="13829" max="13829" width="9.28515625" style="83" customWidth="1"/>
    <col min="13830" max="13834" width="16" style="83" customWidth="1"/>
    <col min="13835" max="14080" width="9.28515625" style="83"/>
    <col min="14081" max="14081" width="42.42578125" style="83" customWidth="1"/>
    <col min="14082" max="14082" width="46.42578125" style="83" customWidth="1"/>
    <col min="14083" max="14083" width="10.28515625" style="83" customWidth="1"/>
    <col min="14084" max="14084" width="8.7109375" style="83" customWidth="1"/>
    <col min="14085" max="14085" width="9.28515625" style="83" customWidth="1"/>
    <col min="14086" max="14090" width="16" style="83" customWidth="1"/>
    <col min="14091" max="14336" width="9.28515625" style="83"/>
    <col min="14337" max="14337" width="42.42578125" style="83" customWidth="1"/>
    <col min="14338" max="14338" width="46.42578125" style="83" customWidth="1"/>
    <col min="14339" max="14339" width="10.28515625" style="83" customWidth="1"/>
    <col min="14340" max="14340" width="8.7109375" style="83" customWidth="1"/>
    <col min="14341" max="14341" width="9.28515625" style="83" customWidth="1"/>
    <col min="14342" max="14346" width="16" style="83" customWidth="1"/>
    <col min="14347" max="14592" width="9.28515625" style="83"/>
    <col min="14593" max="14593" width="42.42578125" style="83" customWidth="1"/>
    <col min="14594" max="14594" width="46.42578125" style="83" customWidth="1"/>
    <col min="14595" max="14595" width="10.28515625" style="83" customWidth="1"/>
    <col min="14596" max="14596" width="8.7109375" style="83" customWidth="1"/>
    <col min="14597" max="14597" width="9.28515625" style="83" customWidth="1"/>
    <col min="14598" max="14602" width="16" style="83" customWidth="1"/>
    <col min="14603" max="14848" width="9.28515625" style="83"/>
    <col min="14849" max="14849" width="42.42578125" style="83" customWidth="1"/>
    <col min="14850" max="14850" width="46.42578125" style="83" customWidth="1"/>
    <col min="14851" max="14851" width="10.28515625" style="83" customWidth="1"/>
    <col min="14852" max="14852" width="8.7109375" style="83" customWidth="1"/>
    <col min="14853" max="14853" width="9.28515625" style="83" customWidth="1"/>
    <col min="14854" max="14858" width="16" style="83" customWidth="1"/>
    <col min="14859" max="15104" width="9.28515625" style="83"/>
    <col min="15105" max="15105" width="42.42578125" style="83" customWidth="1"/>
    <col min="15106" max="15106" width="46.42578125" style="83" customWidth="1"/>
    <col min="15107" max="15107" width="10.28515625" style="83" customWidth="1"/>
    <col min="15108" max="15108" width="8.7109375" style="83" customWidth="1"/>
    <col min="15109" max="15109" width="9.28515625" style="83" customWidth="1"/>
    <col min="15110" max="15114" width="16" style="83" customWidth="1"/>
    <col min="15115" max="15360" width="9.28515625" style="83"/>
    <col min="15361" max="15361" width="42.42578125" style="83" customWidth="1"/>
    <col min="15362" max="15362" width="46.42578125" style="83" customWidth="1"/>
    <col min="15363" max="15363" width="10.28515625" style="83" customWidth="1"/>
    <col min="15364" max="15364" width="8.7109375" style="83" customWidth="1"/>
    <col min="15365" max="15365" width="9.28515625" style="83" customWidth="1"/>
    <col min="15366" max="15370" width="16" style="83" customWidth="1"/>
    <col min="15371" max="15616" width="9.28515625" style="83"/>
    <col min="15617" max="15617" width="42.42578125" style="83" customWidth="1"/>
    <col min="15618" max="15618" width="46.42578125" style="83" customWidth="1"/>
    <col min="15619" max="15619" width="10.28515625" style="83" customWidth="1"/>
    <col min="15620" max="15620" width="8.7109375" style="83" customWidth="1"/>
    <col min="15621" max="15621" width="9.28515625" style="83" customWidth="1"/>
    <col min="15622" max="15626" width="16" style="83" customWidth="1"/>
    <col min="15627" max="15872" width="9.28515625" style="83"/>
    <col min="15873" max="15873" width="42.42578125" style="83" customWidth="1"/>
    <col min="15874" max="15874" width="46.42578125" style="83" customWidth="1"/>
    <col min="15875" max="15875" width="10.28515625" style="83" customWidth="1"/>
    <col min="15876" max="15876" width="8.7109375" style="83" customWidth="1"/>
    <col min="15877" max="15877" width="9.28515625" style="83" customWidth="1"/>
    <col min="15878" max="15882" width="16" style="83" customWidth="1"/>
    <col min="15883" max="16128" width="9.28515625" style="83"/>
    <col min="16129" max="16129" width="42.42578125" style="83" customWidth="1"/>
    <col min="16130" max="16130" width="46.42578125" style="83" customWidth="1"/>
    <col min="16131" max="16131" width="10.28515625" style="83" customWidth="1"/>
    <col min="16132" max="16132" width="8.7109375" style="83" customWidth="1"/>
    <col min="16133" max="16133" width="9.28515625" style="83" customWidth="1"/>
    <col min="16134" max="16138" width="16" style="83" customWidth="1"/>
    <col min="16139" max="16384" width="9.28515625" style="83"/>
  </cols>
  <sheetData>
    <row r="1" spans="1:10" s="67" customFormat="1" ht="21.75" customHeight="1" x14ac:dyDescent="0.25">
      <c r="A1" s="595" t="str">
        <f>'Elenco P.I.'!B2</f>
        <v>Comune di VILLAURBANA</v>
      </c>
      <c r="B1" s="596"/>
      <c r="C1" s="596"/>
      <c r="D1" s="596"/>
      <c r="E1" s="596"/>
      <c r="F1" s="596"/>
      <c r="G1" s="596"/>
      <c r="H1" s="596"/>
      <c r="I1" s="596"/>
      <c r="J1" s="597"/>
    </row>
    <row r="2" spans="1:10" s="67" customFormat="1" ht="19.5" customHeight="1" x14ac:dyDescent="0.25">
      <c r="A2" s="68" t="s">
        <v>0</v>
      </c>
      <c r="B2" s="69" t="str">
        <f>'Elenco P.I.'!B7</f>
        <v>Area: TECNICA E DI VIGILANZA</v>
      </c>
      <c r="C2" s="70"/>
      <c r="D2" s="70"/>
      <c r="E2" s="70"/>
      <c r="F2" s="71" t="s">
        <v>225</v>
      </c>
      <c r="G2" s="71" t="s">
        <v>226</v>
      </c>
      <c r="H2" s="70"/>
      <c r="I2" s="71" t="s">
        <v>227</v>
      </c>
      <c r="J2" s="72"/>
    </row>
    <row r="3" spans="1:10" s="67" customFormat="1" ht="19.5" customHeight="1" x14ac:dyDescent="0.25">
      <c r="A3" s="68" t="s">
        <v>228</v>
      </c>
      <c r="B3" s="73"/>
      <c r="C3" s="70"/>
      <c r="D3" s="70"/>
      <c r="E3" s="70"/>
      <c r="F3" s="74"/>
      <c r="G3" s="74"/>
      <c r="H3" s="70"/>
      <c r="I3" s="75">
        <v>2020</v>
      </c>
      <c r="J3" s="72"/>
    </row>
    <row r="4" spans="1:10" s="67" customFormat="1" ht="19.5" customHeight="1" x14ac:dyDescent="0.25">
      <c r="A4" s="68" t="s">
        <v>229</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98" t="s">
        <v>230</v>
      </c>
      <c r="B6" s="598"/>
      <c r="C6" s="598"/>
      <c r="D6" s="598"/>
      <c r="E6" s="598"/>
      <c r="F6" s="600" t="s">
        <v>231</v>
      </c>
      <c r="G6" s="600"/>
      <c r="H6" s="600"/>
      <c r="I6" s="600"/>
      <c r="J6" s="600"/>
    </row>
    <row r="7" spans="1:10" ht="15.75" customHeight="1" x14ac:dyDescent="0.25">
      <c r="A7" s="599"/>
      <c r="B7" s="599"/>
      <c r="C7" s="599"/>
      <c r="D7" s="599"/>
      <c r="E7" s="599"/>
      <c r="F7" s="273">
        <v>1</v>
      </c>
      <c r="G7" s="273">
        <v>2</v>
      </c>
      <c r="H7" s="273">
        <v>3</v>
      </c>
      <c r="I7" s="273">
        <v>4</v>
      </c>
      <c r="J7" s="273">
        <v>5</v>
      </c>
    </row>
    <row r="8" spans="1:10" ht="15.75" customHeight="1" x14ac:dyDescent="0.25">
      <c r="A8" s="599"/>
      <c r="B8" s="599"/>
      <c r="C8" s="599"/>
      <c r="D8" s="599"/>
      <c r="E8" s="599"/>
      <c r="F8" s="85" t="s">
        <v>232</v>
      </c>
      <c r="G8" s="85" t="s">
        <v>233</v>
      </c>
      <c r="H8" s="86" t="s">
        <v>234</v>
      </c>
      <c r="I8" s="86" t="s">
        <v>235</v>
      </c>
      <c r="J8" s="86" t="s">
        <v>236</v>
      </c>
    </row>
    <row r="9" spans="1:10" ht="4.5" customHeight="1" x14ac:dyDescent="0.25">
      <c r="A9" s="601"/>
      <c r="B9" s="601"/>
      <c r="C9" s="601"/>
      <c r="D9" s="601"/>
      <c r="E9" s="601"/>
      <c r="F9" s="601"/>
      <c r="G9" s="601"/>
      <c r="H9" s="601"/>
      <c r="I9" s="601"/>
      <c r="J9" s="601"/>
    </row>
    <row r="10" spans="1:10" ht="32.25" customHeight="1" x14ac:dyDescent="0.25">
      <c r="A10" s="87" t="s">
        <v>237</v>
      </c>
      <c r="B10" s="87" t="s">
        <v>238</v>
      </c>
      <c r="C10" s="88" t="s">
        <v>239</v>
      </c>
      <c r="D10" s="88" t="s">
        <v>240</v>
      </c>
      <c r="E10" s="88" t="s">
        <v>241</v>
      </c>
      <c r="F10" s="88" t="s">
        <v>242</v>
      </c>
      <c r="G10" s="88" t="s">
        <v>57</v>
      </c>
      <c r="H10" s="88" t="s">
        <v>243</v>
      </c>
      <c r="I10" s="88" t="s">
        <v>244</v>
      </c>
      <c r="J10" s="88" t="s">
        <v>245</v>
      </c>
    </row>
    <row r="11" spans="1:10" ht="57.75" customHeight="1" x14ac:dyDescent="0.25">
      <c r="A11" s="89" t="str">
        <f>'Resp. 1'!B16</f>
        <v>Assicurare un'efficace acquisizione, gestione e programmazione delle risorse finanziarie dell'ente al fine di garantire la qualità dei servizi svolti e il rispetto dei piani e dei programmi della politica</v>
      </c>
      <c r="B11" s="90"/>
      <c r="C11" s="91"/>
      <c r="D11" s="92">
        <f t="shared" ref="D11:D20" si="0">E11/100</f>
        <v>0</v>
      </c>
      <c r="E11" s="93"/>
      <c r="F11" s="94" t="str">
        <f>IF(E11&lt;=20,"X","")</f>
        <v>X</v>
      </c>
      <c r="G11" s="94" t="str">
        <f>IF(AND(E11&gt;20,E11&lt;=50),"X","")</f>
        <v/>
      </c>
      <c r="H11" s="94" t="str">
        <f>IF(AND(E11&gt;50,E11&lt;=70),"X","")</f>
        <v/>
      </c>
      <c r="I11" s="94" t="str">
        <f>IF(AND(E11&gt;70,E11&lt;=90),"X","")</f>
        <v/>
      </c>
      <c r="J11" s="94" t="str">
        <f>IF(AND(E11&gt;90,E11&lt;=100),"X","")</f>
        <v/>
      </c>
    </row>
    <row r="12" spans="1:10" ht="105" customHeight="1" x14ac:dyDescent="0.25">
      <c r="A12" s="89" t="e">
        <f>'Resp. 1'!#REF!</f>
        <v>#REF!</v>
      </c>
      <c r="B12" s="96"/>
      <c r="C12" s="91"/>
      <c r="D12" s="92">
        <f t="shared" si="0"/>
        <v>0</v>
      </c>
      <c r="E12" s="93"/>
      <c r="F12" s="94" t="str">
        <f t="shared" ref="F12:F20" si="1">IF(E12&lt;=20,"X","")</f>
        <v>X</v>
      </c>
      <c r="G12" s="94" t="str">
        <f t="shared" ref="G12:G20" si="2">IF(AND(E12&gt;20,E12&lt;=50),"X","")</f>
        <v/>
      </c>
      <c r="H12" s="94" t="str">
        <f t="shared" ref="H12:H20" si="3">IF(AND(E12&gt;50,E12&lt;=70),"X","")</f>
        <v/>
      </c>
      <c r="I12" s="94" t="str">
        <f t="shared" ref="I12:I20" si="4">IF(AND(E12&gt;70,E12&lt;=90),"X","")</f>
        <v/>
      </c>
      <c r="J12" s="94" t="str">
        <f t="shared" ref="J12:J20" si="5">IF(AND(E12&gt;90,E12&lt;=100),"X","")</f>
        <v/>
      </c>
    </row>
    <row r="13" spans="1:10" ht="102.75" customHeight="1" x14ac:dyDescent="0.25">
      <c r="A13" s="89" t="e">
        <f>'Resp. 1'!#REF!</f>
        <v>#REF!</v>
      </c>
      <c r="B13" s="96"/>
      <c r="C13" s="93"/>
      <c r="D13" s="92">
        <f t="shared" si="0"/>
        <v>0</v>
      </c>
      <c r="E13" s="93"/>
      <c r="F13" s="94" t="str">
        <f t="shared" si="1"/>
        <v>X</v>
      </c>
      <c r="G13" s="94" t="str">
        <f t="shared" si="2"/>
        <v/>
      </c>
      <c r="H13" s="94" t="str">
        <f t="shared" si="3"/>
        <v/>
      </c>
      <c r="I13" s="94" t="str">
        <f t="shared" si="4"/>
        <v/>
      </c>
      <c r="J13" s="94" t="str">
        <f t="shared" si="5"/>
        <v/>
      </c>
    </row>
    <row r="14" spans="1:10" ht="57.75" customHeight="1" x14ac:dyDescent="0.25">
      <c r="A14" s="89" t="e">
        <f>'Resp. 1'!#REF!</f>
        <v>#REF!</v>
      </c>
      <c r="B14" s="96"/>
      <c r="C14" s="93"/>
      <c r="D14" s="92">
        <f t="shared" si="0"/>
        <v>0</v>
      </c>
      <c r="E14" s="93"/>
      <c r="F14" s="94" t="str">
        <f t="shared" si="1"/>
        <v>X</v>
      </c>
      <c r="G14" s="94" t="str">
        <f t="shared" si="2"/>
        <v/>
      </c>
      <c r="H14" s="94" t="str">
        <f t="shared" si="3"/>
        <v/>
      </c>
      <c r="I14" s="94" t="str">
        <f t="shared" si="4"/>
        <v/>
      </c>
      <c r="J14" s="94" t="str">
        <f t="shared" si="5"/>
        <v/>
      </c>
    </row>
    <row r="15" spans="1:10" ht="57.75" customHeight="1" x14ac:dyDescent="0.25">
      <c r="A15" s="89" t="str">
        <f>'Resp. 1'!B17</f>
        <v>Attuazione delle misure previste dalla normativa e dal PTPCT dell'ente in materia di trasparenza e anticorruzione</v>
      </c>
      <c r="B15" s="96"/>
      <c r="C15" s="93"/>
      <c r="D15" s="92">
        <f t="shared" si="0"/>
        <v>0</v>
      </c>
      <c r="E15" s="93"/>
      <c r="F15" s="94" t="str">
        <f t="shared" si="1"/>
        <v>X</v>
      </c>
      <c r="G15" s="94" t="str">
        <f t="shared" si="2"/>
        <v/>
      </c>
      <c r="H15" s="94" t="str">
        <f t="shared" si="3"/>
        <v/>
      </c>
      <c r="I15" s="94" t="str">
        <f t="shared" si="4"/>
        <v/>
      </c>
      <c r="J15" s="94" t="str">
        <f t="shared" si="5"/>
        <v/>
      </c>
    </row>
    <row r="16" spans="1:10" ht="57.75" customHeight="1" x14ac:dyDescent="0.25">
      <c r="A16" s="89" t="str">
        <f>'Resp. 1'!B18</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6" s="96"/>
      <c r="C16" s="93"/>
      <c r="D16" s="92">
        <f t="shared" si="0"/>
        <v>0</v>
      </c>
      <c r="E16" s="93"/>
      <c r="F16" s="94" t="str">
        <f t="shared" si="1"/>
        <v>X</v>
      </c>
      <c r="G16" s="94" t="str">
        <f t="shared" si="2"/>
        <v/>
      </c>
      <c r="H16" s="94" t="str">
        <f t="shared" si="3"/>
        <v/>
      </c>
      <c r="I16" s="94" t="str">
        <f t="shared" si="4"/>
        <v/>
      </c>
      <c r="J16" s="94" t="str">
        <f t="shared" si="5"/>
        <v/>
      </c>
    </row>
    <row r="17" spans="1:10" ht="57.75" customHeight="1" x14ac:dyDescent="0.25">
      <c r="A17" s="89" t="e">
        <f>'Resp. 1'!B19</f>
        <v>#REF!</v>
      </c>
      <c r="B17" s="89"/>
      <c r="C17" s="93">
        <v>60</v>
      </c>
      <c r="D17" s="92">
        <f t="shared" si="0"/>
        <v>0</v>
      </c>
      <c r="E17" s="93"/>
      <c r="F17" s="94" t="str">
        <f t="shared" si="1"/>
        <v>X</v>
      </c>
      <c r="G17" s="94" t="str">
        <f t="shared" si="2"/>
        <v/>
      </c>
      <c r="H17" s="94" t="str">
        <f t="shared" si="3"/>
        <v/>
      </c>
      <c r="I17" s="94" t="str">
        <f t="shared" si="4"/>
        <v/>
      </c>
      <c r="J17" s="94" t="str">
        <f t="shared" si="5"/>
        <v/>
      </c>
    </row>
    <row r="18" spans="1:10" ht="26.25" customHeight="1" x14ac:dyDescent="0.25">
      <c r="A18" s="89">
        <f>'Resp. 1'!B20</f>
        <v>0</v>
      </c>
      <c r="B18" s="96"/>
      <c r="C18" s="93"/>
      <c r="D18" s="92">
        <f t="shared" si="0"/>
        <v>0</v>
      </c>
      <c r="E18" s="93"/>
      <c r="F18" s="94" t="str">
        <f t="shared" si="1"/>
        <v>X</v>
      </c>
      <c r="G18" s="94" t="str">
        <f t="shared" si="2"/>
        <v/>
      </c>
      <c r="H18" s="94" t="str">
        <f t="shared" si="3"/>
        <v/>
      </c>
      <c r="I18" s="94" t="str">
        <f t="shared" si="4"/>
        <v/>
      </c>
      <c r="J18" s="94" t="str">
        <f t="shared" si="5"/>
        <v/>
      </c>
    </row>
    <row r="19" spans="1:10" ht="26.25" customHeight="1" x14ac:dyDescent="0.25">
      <c r="A19" s="89">
        <f>'Resp. 1'!B21</f>
        <v>0</v>
      </c>
      <c r="B19" s="96"/>
      <c r="C19" s="93"/>
      <c r="D19" s="92">
        <f t="shared" si="0"/>
        <v>0</v>
      </c>
      <c r="E19" s="93"/>
      <c r="F19" s="94" t="str">
        <f t="shared" si="1"/>
        <v>X</v>
      </c>
      <c r="G19" s="94" t="str">
        <f t="shared" si="2"/>
        <v/>
      </c>
      <c r="H19" s="94" t="str">
        <f t="shared" si="3"/>
        <v/>
      </c>
      <c r="I19" s="94" t="str">
        <f t="shared" si="4"/>
        <v/>
      </c>
      <c r="J19" s="94" t="str">
        <f t="shared" si="5"/>
        <v/>
      </c>
    </row>
    <row r="20" spans="1:10" ht="26.25" customHeight="1" x14ac:dyDescent="0.25">
      <c r="A20" s="89">
        <f>'Resp. 1'!B22</f>
        <v>0</v>
      </c>
      <c r="B20" s="96"/>
      <c r="C20" s="93"/>
      <c r="D20" s="92">
        <f t="shared" si="0"/>
        <v>0</v>
      </c>
      <c r="E20" s="93"/>
      <c r="F20" s="94" t="str">
        <f t="shared" si="1"/>
        <v>X</v>
      </c>
      <c r="G20" s="94" t="str">
        <f t="shared" si="2"/>
        <v/>
      </c>
      <c r="H20" s="94" t="str">
        <f t="shared" si="3"/>
        <v/>
      </c>
      <c r="I20" s="94" t="str">
        <f t="shared" si="4"/>
        <v/>
      </c>
      <c r="J20" s="94" t="str">
        <f t="shared" si="5"/>
        <v/>
      </c>
    </row>
    <row r="21" spans="1:10" x14ac:dyDescent="0.25">
      <c r="A21" s="97" t="s">
        <v>246</v>
      </c>
      <c r="B21" s="98" t="str">
        <f>IF(C21=60,"Pesatura Adeguata","Pesatura Inadeguata")</f>
        <v>Pesatura Adeguata</v>
      </c>
      <c r="C21" s="99">
        <f>SUM(C11:C20)</f>
        <v>60</v>
      </c>
      <c r="D21" s="99"/>
      <c r="E21" s="100">
        <f>SUM(G21:J21)/C21</f>
        <v>0</v>
      </c>
      <c r="F21" s="101"/>
      <c r="G21" s="102">
        <f>IF(G11="x",C11*D11)+IF(G12="x",C12*D12)+IF(G13="x",C13*D13)+IF(G14="x",C14*D14)+IF(G15="x",C15*D15)+IF(G16="x",C16*D16)+IF(G17="x",C17*D17)+IF(G18="x",C18*D18)+IF(G19="x",C19*D19)+IF(G20="x",C20*D20)</f>
        <v>0</v>
      </c>
      <c r="H21" s="102">
        <f>IF(H11="x",C11*D11)+IF(H12="x",C12*D12)+IF(H13="x",C13*D13)+IF(H14="x",C14*D14)+IF(H15="x",C15*D15)+IF(H16="x",C16*D16)+IF(H17="x",C17*D17)+IF(H18="x",C18*D18)+IF(H19="x",C19*D19)+IF(H20="x",C20*D20)</f>
        <v>0</v>
      </c>
      <c r="I21" s="102">
        <f>IF(I11="x",C11*D11)+IF(I12="x",C12*D12)+IF(I13="x",C13*D13)+IF(I14="x",C14*D14)+IF(I15="x",C15*D15)+IF(I16="x",C16*D16)+IF(I17="x",C17*D17)+IF(I18="x",C18*D18)+IF(I19="x",C19*D19)+IF(I20="x",C20*D20)</f>
        <v>0</v>
      </c>
      <c r="J21" s="102">
        <f>IF(J11="x",C11*D11)+IF(J12="x",C12*D12)+IF(J13="x",C13*D13)+IF(J14="x",C14*D14)+IF(J15="x",C15*D15)+IF(J16="x",C16*D16)+IF(J17="x",C17*D17)+IF(J18="x",C18*D18)+IF(J19="x",C19*D19)+IF(J19="x",C19*D19)</f>
        <v>0</v>
      </c>
    </row>
    <row r="22" spans="1:10" ht="3" customHeight="1" x14ac:dyDescent="0.25">
      <c r="A22" s="601"/>
      <c r="B22" s="602"/>
      <c r="C22" s="602"/>
      <c r="D22" s="274"/>
      <c r="E22" s="601"/>
      <c r="F22" s="602"/>
      <c r="G22" s="602"/>
      <c r="H22" s="601"/>
      <c r="I22" s="602"/>
      <c r="J22" s="602"/>
    </row>
    <row r="23" spans="1:10" ht="42" customHeight="1" x14ac:dyDescent="0.25">
      <c r="A23" s="87" t="s">
        <v>247</v>
      </c>
      <c r="B23" s="87" t="s">
        <v>238</v>
      </c>
      <c r="C23" s="88" t="s">
        <v>239</v>
      </c>
      <c r="D23" s="88" t="s">
        <v>240</v>
      </c>
      <c r="E23" s="88" t="s">
        <v>241</v>
      </c>
      <c r="F23" s="88" t="s">
        <v>242</v>
      </c>
      <c r="G23" s="88" t="s">
        <v>57</v>
      </c>
      <c r="H23" s="88" t="s">
        <v>243</v>
      </c>
      <c r="I23" s="88" t="s">
        <v>244</v>
      </c>
      <c r="J23" s="88" t="s">
        <v>245</v>
      </c>
    </row>
    <row r="24" spans="1:10" s="105" customFormat="1" ht="27" customHeight="1" x14ac:dyDescent="0.25">
      <c r="A24" s="96" t="str">
        <f>'Resp. 1'!B33</f>
        <v>Garantire il controllo effettivo da parte della stazione appaltante sull’esecuzione delle prestazioni</v>
      </c>
      <c r="B24" s="95"/>
      <c r="C24" s="104">
        <v>20</v>
      </c>
      <c r="D24" s="92">
        <f>E24/100</f>
        <v>0</v>
      </c>
      <c r="E24" s="93"/>
      <c r="F24" s="94" t="str">
        <f t="shared" ref="F24:F34" si="6">IF(E24&lt;=20,"X","")</f>
        <v>X</v>
      </c>
      <c r="G24" s="94" t="str">
        <f t="shared" ref="G24:G34" si="7">IF(AND(E24&gt;20,E24&lt;=50),"X","")</f>
        <v/>
      </c>
      <c r="H24" s="94" t="str">
        <f t="shared" ref="H24:H34" si="8">IF(AND(E24&gt;50,E24&lt;=70),"X","")</f>
        <v/>
      </c>
      <c r="I24" s="94" t="str">
        <f t="shared" ref="I24:I34" si="9">IF(AND(E24&gt;70,E24&lt;=90),"X","")</f>
        <v/>
      </c>
      <c r="J24" s="94" t="str">
        <f>IF(AND(E24&gt;90,E24&lt;=100),"X","")</f>
        <v/>
      </c>
    </row>
    <row r="25" spans="1:10" s="105" customFormat="1" ht="27" customHeight="1" x14ac:dyDescent="0.25">
      <c r="A25" s="96" t="e">
        <f>'Resp. 1'!#REF!</f>
        <v>#REF!</v>
      </c>
      <c r="B25" s="96"/>
      <c r="C25" s="104"/>
      <c r="D25" s="92">
        <f t="shared" ref="D25:D31" si="10">E25/100</f>
        <v>0</v>
      </c>
      <c r="E25" s="93"/>
      <c r="F25" s="94" t="str">
        <f t="shared" si="6"/>
        <v>X</v>
      </c>
      <c r="G25" s="94" t="str">
        <f t="shared" si="7"/>
        <v/>
      </c>
      <c r="H25" s="94" t="str">
        <f t="shared" si="8"/>
        <v/>
      </c>
      <c r="I25" s="94" t="str">
        <f t="shared" si="9"/>
        <v/>
      </c>
      <c r="J25" s="94" t="str">
        <f t="shared" ref="J25:J31" si="11">IF(AND(E25&gt;90,E25&lt;=100),"X","")</f>
        <v/>
      </c>
    </row>
    <row r="26" spans="1:10" s="105" customFormat="1" ht="27" customHeight="1" x14ac:dyDescent="0.25">
      <c r="A26" s="96" t="str">
        <f>'Resp. 1'!B34</f>
        <v xml:space="preserve"> Pianificare e implementare le azioni necessarie all'introduzione del Lavoro Agile secondo le direttive di cui all'art. 87 del  D.L. n. 18 del 17/3/2020 recante "Misure straordinarie in materia di lavoro agile…" 
</v>
      </c>
      <c r="B26" s="96"/>
      <c r="C26" s="104"/>
      <c r="D26" s="92">
        <f t="shared" si="10"/>
        <v>0</v>
      </c>
      <c r="E26" s="93"/>
      <c r="F26" s="94" t="str">
        <f t="shared" si="6"/>
        <v>X</v>
      </c>
      <c r="G26" s="94" t="str">
        <f t="shared" si="7"/>
        <v/>
      </c>
      <c r="H26" s="94" t="str">
        <f t="shared" si="8"/>
        <v/>
      </c>
      <c r="I26" s="94" t="str">
        <f t="shared" si="9"/>
        <v/>
      </c>
      <c r="J26" s="94" t="str">
        <f t="shared" si="11"/>
        <v/>
      </c>
    </row>
    <row r="27" spans="1:10" s="105" customFormat="1" ht="27" customHeight="1" x14ac:dyDescent="0.25">
      <c r="A27" s="96" t="str">
        <f>'Resp. 1'!B35</f>
        <v>Gestione dell'emergenza sanitaria  a cura del personale della Polizia Locale</v>
      </c>
      <c r="B27" s="96"/>
      <c r="C27" s="104"/>
      <c r="D27" s="92">
        <f t="shared" si="10"/>
        <v>0</v>
      </c>
      <c r="E27" s="93"/>
      <c r="F27" s="94" t="str">
        <f t="shared" si="6"/>
        <v>X</v>
      </c>
      <c r="G27" s="94" t="str">
        <f t="shared" si="7"/>
        <v/>
      </c>
      <c r="H27" s="94" t="str">
        <f t="shared" si="8"/>
        <v/>
      </c>
      <c r="I27" s="94" t="str">
        <f t="shared" si="9"/>
        <v/>
      </c>
      <c r="J27" s="94" t="str">
        <f t="shared" si="11"/>
        <v/>
      </c>
    </row>
    <row r="28" spans="1:10" s="105" customFormat="1" ht="27" customHeight="1" x14ac:dyDescent="0.25">
      <c r="A28" s="96">
        <f>'Resp. 1'!B36</f>
        <v>0</v>
      </c>
      <c r="B28" s="96"/>
      <c r="C28" s="106"/>
      <c r="D28" s="92">
        <f t="shared" si="10"/>
        <v>0</v>
      </c>
      <c r="E28" s="93"/>
      <c r="F28" s="94" t="str">
        <f t="shared" si="6"/>
        <v>X</v>
      </c>
      <c r="G28" s="94" t="str">
        <f t="shared" si="7"/>
        <v/>
      </c>
      <c r="H28" s="94" t="str">
        <f t="shared" si="8"/>
        <v/>
      </c>
      <c r="I28" s="94" t="str">
        <f t="shared" si="9"/>
        <v/>
      </c>
      <c r="J28" s="94" t="str">
        <f t="shared" si="11"/>
        <v/>
      </c>
    </row>
    <row r="29" spans="1:10" s="105" customFormat="1" ht="27" customHeight="1" x14ac:dyDescent="0.25">
      <c r="A29" s="96">
        <f>'Resp. 1'!B37</f>
        <v>0</v>
      </c>
      <c r="B29" s="96"/>
      <c r="C29" s="106"/>
      <c r="D29" s="92">
        <f t="shared" si="10"/>
        <v>0</v>
      </c>
      <c r="E29" s="93"/>
      <c r="F29" s="94" t="str">
        <f t="shared" si="6"/>
        <v>X</v>
      </c>
      <c r="G29" s="94" t="str">
        <f t="shared" si="7"/>
        <v/>
      </c>
      <c r="H29" s="94" t="str">
        <f t="shared" si="8"/>
        <v/>
      </c>
      <c r="I29" s="94" t="str">
        <f t="shared" si="9"/>
        <v/>
      </c>
      <c r="J29" s="94" t="str">
        <f t="shared" si="11"/>
        <v/>
      </c>
    </row>
    <row r="30" spans="1:10" s="105" customFormat="1" ht="27" customHeight="1" x14ac:dyDescent="0.25">
      <c r="A30" s="96">
        <f>'Resp. 1'!B38</f>
        <v>0</v>
      </c>
      <c r="B30" s="96"/>
      <c r="C30" s="106"/>
      <c r="D30" s="92">
        <f t="shared" si="10"/>
        <v>0</v>
      </c>
      <c r="E30" s="93"/>
      <c r="F30" s="94" t="str">
        <f t="shared" si="6"/>
        <v>X</v>
      </c>
      <c r="G30" s="94" t="str">
        <f t="shared" si="7"/>
        <v/>
      </c>
      <c r="H30" s="94" t="str">
        <f t="shared" si="8"/>
        <v/>
      </c>
      <c r="I30" s="94" t="str">
        <f t="shared" si="9"/>
        <v/>
      </c>
      <c r="J30" s="94" t="str">
        <f t="shared" si="11"/>
        <v/>
      </c>
    </row>
    <row r="31" spans="1:10" s="105" customFormat="1" ht="27" customHeight="1" x14ac:dyDescent="0.25">
      <c r="A31" s="96">
        <f>'Resp. 1'!B39</f>
        <v>0</v>
      </c>
      <c r="B31" s="96"/>
      <c r="C31" s="106"/>
      <c r="D31" s="92">
        <f t="shared" si="10"/>
        <v>0</v>
      </c>
      <c r="E31" s="93"/>
      <c r="F31" s="94" t="str">
        <f t="shared" si="6"/>
        <v>X</v>
      </c>
      <c r="G31" s="94" t="str">
        <f t="shared" si="7"/>
        <v/>
      </c>
      <c r="H31" s="94" t="str">
        <f t="shared" si="8"/>
        <v/>
      </c>
      <c r="I31" s="94" t="str">
        <f t="shared" si="9"/>
        <v/>
      </c>
      <c r="J31" s="94" t="str">
        <f t="shared" si="11"/>
        <v/>
      </c>
    </row>
    <row r="32" spans="1:10" ht="42" customHeight="1" x14ac:dyDescent="0.25">
      <c r="A32" s="273" t="s">
        <v>248</v>
      </c>
      <c r="B32" s="273" t="s">
        <v>249</v>
      </c>
      <c r="C32" s="88" t="s">
        <v>239</v>
      </c>
      <c r="D32" s="88" t="s">
        <v>240</v>
      </c>
      <c r="E32" s="88" t="s">
        <v>241</v>
      </c>
      <c r="F32" s="107" t="s">
        <v>250</v>
      </c>
      <c r="G32" s="107" t="s">
        <v>251</v>
      </c>
      <c r="H32" s="107" t="s">
        <v>252</v>
      </c>
      <c r="I32" s="107" t="s">
        <v>253</v>
      </c>
      <c r="J32" s="107" t="s">
        <v>254</v>
      </c>
    </row>
    <row r="33" spans="1:11" s="105" customFormat="1" ht="49.5" customHeight="1" x14ac:dyDescent="0.25">
      <c r="A33" s="96" t="s">
        <v>317</v>
      </c>
      <c r="B33" s="96" t="s">
        <v>318</v>
      </c>
      <c r="C33" s="106">
        <v>20</v>
      </c>
      <c r="D33" s="92">
        <f>E33/100</f>
        <v>0</v>
      </c>
      <c r="E33" s="93"/>
      <c r="F33" s="94" t="str">
        <f t="shared" si="6"/>
        <v>X</v>
      </c>
      <c r="G33" s="94" t="str">
        <f t="shared" si="7"/>
        <v/>
      </c>
      <c r="H33" s="94" t="str">
        <f t="shared" si="8"/>
        <v/>
      </c>
      <c r="I33" s="94" t="str">
        <f t="shared" si="9"/>
        <v/>
      </c>
      <c r="J33" s="94" t="str">
        <f t="shared" ref="J33:J39" si="12">IF(AND(E33&gt;90,E33&lt;=100),"X","")</f>
        <v/>
      </c>
    </row>
    <row r="34" spans="1:11" s="105" customFormat="1" ht="18.75" customHeight="1" x14ac:dyDescent="0.25">
      <c r="A34" s="96"/>
      <c r="B34" s="96"/>
      <c r="C34" s="106"/>
      <c r="D34" s="92">
        <f t="shared" ref="D34:D39" si="13">E34/100</f>
        <v>0</v>
      </c>
      <c r="E34" s="93"/>
      <c r="F34" s="94" t="str">
        <f t="shared" si="6"/>
        <v>X</v>
      </c>
      <c r="G34" s="94" t="str">
        <f t="shared" si="7"/>
        <v/>
      </c>
      <c r="H34" s="94" t="str">
        <f t="shared" si="8"/>
        <v/>
      </c>
      <c r="I34" s="94" t="str">
        <f t="shared" si="9"/>
        <v/>
      </c>
      <c r="J34" s="94" t="str">
        <f t="shared" si="12"/>
        <v/>
      </c>
    </row>
    <row r="35" spans="1:11" s="105" customFormat="1" ht="18.75" customHeight="1" x14ac:dyDescent="0.25">
      <c r="A35" s="96"/>
      <c r="B35" s="96"/>
      <c r="C35" s="106"/>
      <c r="D35" s="92">
        <f t="shared" si="13"/>
        <v>0</v>
      </c>
      <c r="E35" s="93"/>
      <c r="F35" s="94" t="str">
        <f>IF(E35&lt;=20,"X","")</f>
        <v>X</v>
      </c>
      <c r="G35" s="94" t="str">
        <f>IF(AND(E35&gt;20,E35&lt;=50),"X","")</f>
        <v/>
      </c>
      <c r="H35" s="94" t="str">
        <f>IF(AND(E35&gt;50,E35&lt;=70),"X","")</f>
        <v/>
      </c>
      <c r="I35" s="94" t="str">
        <f>IF(AND(E35&gt;70,E35&lt;=90),"X","")</f>
        <v/>
      </c>
      <c r="J35" s="94" t="str">
        <f t="shared" si="12"/>
        <v/>
      </c>
    </row>
    <row r="36" spans="1:11" s="105" customFormat="1" ht="18.75" customHeight="1" x14ac:dyDescent="0.25">
      <c r="A36" s="96"/>
      <c r="B36" s="96"/>
      <c r="C36" s="106"/>
      <c r="D36" s="92">
        <f t="shared" si="13"/>
        <v>0</v>
      </c>
      <c r="E36" s="93"/>
      <c r="F36" s="94" t="str">
        <f>IF(E36&lt;=20,"X","")</f>
        <v>X</v>
      </c>
      <c r="G36" s="94" t="str">
        <f>IF(AND(E36&gt;20,E36&lt;=50),"X","")</f>
        <v/>
      </c>
      <c r="H36" s="94" t="str">
        <f>IF(AND(E36&gt;50,E36&lt;=70),"X","")</f>
        <v/>
      </c>
      <c r="I36" s="94" t="str">
        <f>IF(AND(E36&gt;70,E36&lt;=90),"X","")</f>
        <v/>
      </c>
      <c r="J36" s="94" t="str">
        <f t="shared" si="12"/>
        <v/>
      </c>
    </row>
    <row r="37" spans="1:11" s="105" customFormat="1" ht="18.75" customHeight="1" x14ac:dyDescent="0.25">
      <c r="A37" s="96"/>
      <c r="B37" s="96"/>
      <c r="C37" s="106"/>
      <c r="D37" s="92">
        <f t="shared" si="13"/>
        <v>0</v>
      </c>
      <c r="E37" s="93"/>
      <c r="F37" s="94" t="str">
        <f>IF(E37&lt;=20,"X","")</f>
        <v>X</v>
      </c>
      <c r="G37" s="94" t="str">
        <f>IF(AND(E37&gt;20,E37&lt;=50),"X","")</f>
        <v/>
      </c>
      <c r="H37" s="94" t="str">
        <f>IF(AND(E37&gt;50,E37&lt;=70),"X","")</f>
        <v/>
      </c>
      <c r="I37" s="94" t="str">
        <f>IF(AND(E37&gt;70,E37&lt;=90),"X","")</f>
        <v/>
      </c>
      <c r="J37" s="94" t="str">
        <f t="shared" si="12"/>
        <v/>
      </c>
    </row>
    <row r="38" spans="1:11" s="105" customFormat="1" ht="18.75" customHeight="1" x14ac:dyDescent="0.25">
      <c r="A38" s="96"/>
      <c r="B38" s="96"/>
      <c r="C38" s="106"/>
      <c r="D38" s="92">
        <f t="shared" si="13"/>
        <v>0</v>
      </c>
      <c r="E38" s="93"/>
      <c r="F38" s="94" t="str">
        <f>IF(E38&lt;=20,"X","")</f>
        <v>X</v>
      </c>
      <c r="G38" s="94" t="str">
        <f>IF(AND(E38&gt;20,E38&lt;=50),"X","")</f>
        <v/>
      </c>
      <c r="H38" s="94" t="str">
        <f>IF(AND(E38&gt;50,E38&lt;=70),"X","")</f>
        <v/>
      </c>
      <c r="I38" s="94" t="str">
        <f>IF(AND(E38&gt;70,E38&lt;=90),"X","")</f>
        <v/>
      </c>
      <c r="J38" s="94" t="str">
        <f t="shared" si="12"/>
        <v/>
      </c>
    </row>
    <row r="39" spans="1:11" s="105" customFormat="1" ht="18.75" customHeight="1" x14ac:dyDescent="0.25">
      <c r="A39" s="96"/>
      <c r="B39" s="96"/>
      <c r="C39" s="106"/>
      <c r="D39" s="92">
        <f t="shared" si="13"/>
        <v>0</v>
      </c>
      <c r="E39" s="93"/>
      <c r="F39" s="94" t="str">
        <f>IF(E39&lt;=20,"X","")</f>
        <v>X</v>
      </c>
      <c r="G39" s="94" t="str">
        <f>IF(AND(E39&gt;20,E39&lt;=50),"X","")</f>
        <v/>
      </c>
      <c r="H39" s="94" t="str">
        <f>IF(AND(E39&gt;50,E39&lt;=70),"X","")</f>
        <v/>
      </c>
      <c r="I39" s="94" t="str">
        <f>IF(AND(E39&gt;70,E39&lt;=90),"X","")</f>
        <v/>
      </c>
      <c r="J39" s="94" t="str">
        <f t="shared" si="12"/>
        <v/>
      </c>
    </row>
    <row r="40" spans="1:11" ht="25.5" x14ac:dyDescent="0.25">
      <c r="A40" s="97" t="s">
        <v>255</v>
      </c>
      <c r="B40" s="98" t="str">
        <f>IF(C40=40,"Pesatura Adeguata","Pesatura Inadeguata")</f>
        <v>Pesatura Adeguata</v>
      </c>
      <c r="C40" s="106">
        <f>SUM(C24:C35)</f>
        <v>40</v>
      </c>
      <c r="D40" s="273"/>
      <c r="E40" s="100">
        <f>SUM(G40:J40)/C40</f>
        <v>0</v>
      </c>
      <c r="F40" s="108"/>
      <c r="G40" s="109">
        <f>IF(G24="x",C24*D24)+IF(G25="x",C25*D25)+IF(G26="x",C26*D26)+IF(G27="x",C27*D27)+IF(G28="x",C28*D28)+IF(G29="x",C29*D29)+IF(G30="x",C30*D30)+IF(G31="x",C31*D31)+IF(G33="x",C33*D33)+IF(G34="x",C34*D34)+IF(G35="x",C35*D35)+IF(G36="x",C36*D36)+IF(G37="x",C37*D37)+IF(G38="x",C38*D38)+IF(G39="x",C39*D39)</f>
        <v>0</v>
      </c>
      <c r="H40" s="109">
        <f>IF(H24="x",C24*D24)+IF(H25="x",C25*D25)+IF(H26="x",C26*D26)+IF(H27="x",C27*D27)+IF(H28="x",C28*D28)+IF(H29="x",C29*D29)+IF(H30="x",C30*D30)+IF(H31="x",C31*D31)+IF(H33="x",C33*D33)+IF(H34="x",C34*D34)+IF(H35="x",C35*D35)+IF(H36="x",C36*D36)+IF(H37="x",C37*D37)+IF(H38="x",C38*D38)+IF(H39="x",C39*D39)</f>
        <v>0</v>
      </c>
      <c r="I40" s="109">
        <f>IF(I24="x",C24*D24)+IF(I25="x",C25*D25)+IF(I26="x",C26*D26)+IF(I27="x",C27*D27)+IF(I28="x",C28*D28)+IF(I29="x",C29*D29)+IF(I30="x",C30*D30)+IF(I31="x",C31*D31)+IF(I33="x",C33*D33)+IF(I34="x",C34*D34)+IF(I35="x",C35*D35)+IF(I36="x",C36*D36)+IF(I37="x",C37*D37)+IF(I38="x",C38*D38)+IF(I39="x",C39*D39)</f>
        <v>0</v>
      </c>
      <c r="J40" s="109">
        <f>IF(J24="x",C24*D24)+IF(J25="x",C25*D25)+IF(J26="x",C26*D26)+IF(J27="x",C27*D27)+IF(J28="x",C28*D28)+IF(J29="x",C29*D29)+IF(J30="x",C30*D30)+IF(J31="x",C31*D31)+IF(J33="x",C33*D33)+IF(J34="x",C34*D34)+IF(J35="x",C35*D35)+IF(J36="x",C36*D36)+IF(J37="x",C37*D37)+IF(J38="x",C38*D38)+IF(J39="x",C39*D39)</f>
        <v>0</v>
      </c>
    </row>
    <row r="41" spans="1:11" s="117" customFormat="1" ht="18" customHeight="1" x14ac:dyDescent="0.25">
      <c r="A41" s="110"/>
      <c r="B41" s="111"/>
      <c r="C41" s="112"/>
      <c r="D41" s="112" t="s">
        <v>256</v>
      </c>
      <c r="E41" s="113"/>
      <c r="F41" s="114"/>
      <c r="G41" s="114"/>
      <c r="H41" s="114"/>
      <c r="I41" s="114"/>
      <c r="J41" s="115"/>
      <c r="K41" s="116"/>
    </row>
    <row r="42" spans="1:11" ht="16.5" customHeight="1" x14ac:dyDescent="0.25">
      <c r="A42" s="591" t="s">
        <v>257</v>
      </c>
      <c r="B42" s="592"/>
      <c r="C42" s="99">
        <f>SUM(G21:J21)</f>
        <v>0</v>
      </c>
      <c r="D42" s="118">
        <f>C42/60</f>
        <v>0</v>
      </c>
      <c r="E42" s="119"/>
      <c r="F42" s="120"/>
      <c r="G42" s="120"/>
      <c r="H42" s="120"/>
      <c r="I42" s="120"/>
      <c r="J42" s="121"/>
      <c r="K42" s="122"/>
    </row>
    <row r="43" spans="1:11" ht="17.25" customHeight="1" x14ac:dyDescent="0.25">
      <c r="A43" s="123" t="s">
        <v>200</v>
      </c>
      <c r="B43" s="124"/>
      <c r="C43" s="125"/>
      <c r="D43" s="125"/>
      <c r="E43" s="593" t="s">
        <v>258</v>
      </c>
      <c r="F43" s="593"/>
      <c r="G43" s="594"/>
      <c r="H43" s="126">
        <f>C42+C44</f>
        <v>0</v>
      </c>
      <c r="I43" s="125" t="s">
        <v>259</v>
      </c>
      <c r="J43" s="127"/>
      <c r="K43" s="122"/>
    </row>
    <row r="44" spans="1:11" ht="16.5" customHeight="1" x14ac:dyDescent="0.25">
      <c r="A44" s="591" t="s">
        <v>260</v>
      </c>
      <c r="B44" s="592"/>
      <c r="C44" s="99">
        <f>SUM(F40:J40)</f>
        <v>0</v>
      </c>
      <c r="D44" s="118" t="s">
        <v>256</v>
      </c>
      <c r="E44" s="119"/>
      <c r="F44" s="120"/>
      <c r="G44" s="120"/>
      <c r="H44" s="120"/>
      <c r="I44" s="120"/>
      <c r="J44" s="121"/>
      <c r="K44" s="122"/>
    </row>
    <row r="45" spans="1:11" ht="26.25" customHeight="1" x14ac:dyDescent="0.25">
      <c r="A45" s="128"/>
      <c r="B45" s="129"/>
      <c r="C45" s="129"/>
      <c r="D45" s="129"/>
      <c r="E45" s="130"/>
      <c r="F45" s="131"/>
      <c r="G45" s="131"/>
      <c r="H45" s="131"/>
      <c r="I45" s="131"/>
      <c r="J45" s="132"/>
      <c r="K45" s="122"/>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247" priority="31" stopIfTrue="1" operator="equal">
      <formula>"Pesatura Inadeguata"</formula>
    </cfRule>
  </conditionalFormatting>
  <conditionalFormatting sqref="F11">
    <cfRule type="cellIs" dxfId="246" priority="30" stopIfTrue="1" operator="equal">
      <formula>"x"</formula>
    </cfRule>
  </conditionalFormatting>
  <conditionalFormatting sqref="G11">
    <cfRule type="cellIs" dxfId="245" priority="27" stopIfTrue="1" operator="equal">
      <formula>"x"</formula>
    </cfRule>
    <cfRule type="cellIs" dxfId="244" priority="29" stopIfTrue="1" operator="equal">
      <formula>"x"</formula>
    </cfRule>
  </conditionalFormatting>
  <conditionalFormatting sqref="H11">
    <cfRule type="cellIs" dxfId="243" priority="28" stopIfTrue="1" operator="equal">
      <formula>"x"</formula>
    </cfRule>
  </conditionalFormatting>
  <conditionalFormatting sqref="I11">
    <cfRule type="cellIs" dxfId="242" priority="26" stopIfTrue="1" operator="equal">
      <formula>"x"</formula>
    </cfRule>
  </conditionalFormatting>
  <conditionalFormatting sqref="J11">
    <cfRule type="cellIs" dxfId="241" priority="25" stopIfTrue="1" operator="equal">
      <formula>"x"</formula>
    </cfRule>
  </conditionalFormatting>
  <conditionalFormatting sqref="F12">
    <cfRule type="cellIs" dxfId="240" priority="24" stopIfTrue="1" operator="equal">
      <formula>"x"</formula>
    </cfRule>
  </conditionalFormatting>
  <conditionalFormatting sqref="G12">
    <cfRule type="cellIs" dxfId="239" priority="21" stopIfTrue="1" operator="equal">
      <formula>"x"</formula>
    </cfRule>
    <cfRule type="cellIs" dxfId="238" priority="23" stopIfTrue="1" operator="equal">
      <formula>"x"</formula>
    </cfRule>
  </conditionalFormatting>
  <conditionalFormatting sqref="H12">
    <cfRule type="cellIs" dxfId="237" priority="22" stopIfTrue="1" operator="equal">
      <formula>"x"</formula>
    </cfRule>
  </conditionalFormatting>
  <conditionalFormatting sqref="I12">
    <cfRule type="cellIs" dxfId="236" priority="20" stopIfTrue="1" operator="equal">
      <formula>"x"</formula>
    </cfRule>
  </conditionalFormatting>
  <conditionalFormatting sqref="J12">
    <cfRule type="cellIs" dxfId="235" priority="19" stopIfTrue="1" operator="equal">
      <formula>"x"</formula>
    </cfRule>
  </conditionalFormatting>
  <conditionalFormatting sqref="F24:F31">
    <cfRule type="cellIs" dxfId="234" priority="18" stopIfTrue="1" operator="equal">
      <formula>"x"</formula>
    </cfRule>
  </conditionalFormatting>
  <conditionalFormatting sqref="G24:G31">
    <cfRule type="cellIs" dxfId="233" priority="15" stopIfTrue="1" operator="equal">
      <formula>"x"</formula>
    </cfRule>
    <cfRule type="cellIs" dxfId="232" priority="17" stopIfTrue="1" operator="equal">
      <formula>"x"</formula>
    </cfRule>
  </conditionalFormatting>
  <conditionalFormatting sqref="H24:H31">
    <cfRule type="cellIs" dxfId="231" priority="16" stopIfTrue="1" operator="equal">
      <formula>"x"</formula>
    </cfRule>
  </conditionalFormatting>
  <conditionalFormatting sqref="I24:I31">
    <cfRule type="cellIs" dxfId="230" priority="14" stopIfTrue="1" operator="equal">
      <formula>"x"</formula>
    </cfRule>
  </conditionalFormatting>
  <conditionalFormatting sqref="J24:J31">
    <cfRule type="cellIs" dxfId="229" priority="13" stopIfTrue="1" operator="equal">
      <formula>"x"</formula>
    </cfRule>
  </conditionalFormatting>
  <conditionalFormatting sqref="F33:F39">
    <cfRule type="cellIs" dxfId="228" priority="12" stopIfTrue="1" operator="equal">
      <formula>"x"</formula>
    </cfRule>
  </conditionalFormatting>
  <conditionalFormatting sqref="G33:G39">
    <cfRule type="cellIs" dxfId="227" priority="9" stopIfTrue="1" operator="equal">
      <formula>"x"</formula>
    </cfRule>
    <cfRule type="cellIs" dxfId="226" priority="11" stopIfTrue="1" operator="equal">
      <formula>"x"</formula>
    </cfRule>
  </conditionalFormatting>
  <conditionalFormatting sqref="H33:H39">
    <cfRule type="cellIs" dxfId="225" priority="10" stopIfTrue="1" operator="equal">
      <formula>"x"</formula>
    </cfRule>
  </conditionalFormatting>
  <conditionalFormatting sqref="I33:I39">
    <cfRule type="cellIs" dxfId="224" priority="8" stopIfTrue="1" operator="equal">
      <formula>"x"</formula>
    </cfRule>
  </conditionalFormatting>
  <conditionalFormatting sqref="J33:J39">
    <cfRule type="cellIs" dxfId="223" priority="7" stopIfTrue="1" operator="equal">
      <formula>"x"</formula>
    </cfRule>
  </conditionalFormatting>
  <conditionalFormatting sqref="F13:F20">
    <cfRule type="cellIs" dxfId="222" priority="6" stopIfTrue="1" operator="equal">
      <formula>"x"</formula>
    </cfRule>
  </conditionalFormatting>
  <conditionalFormatting sqref="G13:G20">
    <cfRule type="cellIs" dxfId="221" priority="3" stopIfTrue="1" operator="equal">
      <formula>"x"</formula>
    </cfRule>
    <cfRule type="cellIs" dxfId="220" priority="5" stopIfTrue="1" operator="equal">
      <formula>"x"</formula>
    </cfRule>
  </conditionalFormatting>
  <conditionalFormatting sqref="H13:H20">
    <cfRule type="cellIs" dxfId="219" priority="4" stopIfTrue="1" operator="equal">
      <formula>"x"</formula>
    </cfRule>
  </conditionalFormatting>
  <conditionalFormatting sqref="I13:I20">
    <cfRule type="cellIs" dxfId="218" priority="2" stopIfTrue="1" operator="equal">
      <formula>"x"</formula>
    </cfRule>
  </conditionalFormatting>
  <conditionalFormatting sqref="J13:J20">
    <cfRule type="cellIs" dxfId="217" priority="1" stopIfTrue="1" operator="equal">
      <formula>"x"</formula>
    </cfRule>
  </conditionalFormatting>
  <dataValidations count="2">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formula1>Valore</formula1>
    </dataValidation>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Foglio1!$B$2:$B$10</xm:f>
          </x14:formula1>
          <xm:sqref>B33:B39</xm:sqref>
        </x14:dataValidation>
        <x14:dataValidation type="list" allowBlank="1" showInputMessage="1" showErrorMessage="1">
          <x14:formula1>
            <xm:f>Foglio1!$A$2:$A$10</xm:f>
          </x14:formula1>
          <xm:sqref>A33:A39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22</vt:i4>
      </vt:variant>
      <vt:variant>
        <vt:lpstr>Intervalli denominati</vt:lpstr>
      </vt:variant>
      <vt:variant>
        <vt:i4>4</vt:i4>
      </vt:variant>
    </vt:vector>
  </HeadingPairs>
  <TitlesOfParts>
    <vt:vector size="26" baseType="lpstr">
      <vt:lpstr>Elenco P.I.</vt:lpstr>
      <vt:lpstr>Elenco P.O.</vt:lpstr>
      <vt:lpstr>8vuota</vt:lpstr>
      <vt:lpstr>9vuota</vt:lpstr>
      <vt:lpstr>10vuota</vt:lpstr>
      <vt:lpstr>Resp. 1</vt:lpstr>
      <vt:lpstr>Dip. </vt:lpstr>
      <vt:lpstr>Dip. 2</vt:lpstr>
      <vt:lpstr>Dip.3</vt:lpstr>
      <vt:lpstr>Dip. 4</vt:lpstr>
      <vt:lpstr>Dip. 5</vt:lpstr>
      <vt:lpstr>Dip. 6</vt:lpstr>
      <vt:lpstr>Dip. 7</vt:lpstr>
      <vt:lpstr>Dip. 8</vt:lpstr>
      <vt:lpstr>Dip. 9</vt:lpstr>
      <vt:lpstr>Dip.10</vt:lpstr>
      <vt:lpstr>Report</vt:lpstr>
      <vt:lpstr>Grafici</vt:lpstr>
      <vt:lpstr>Foglio1</vt:lpstr>
      <vt:lpstr>Comp.</vt:lpstr>
      <vt:lpstr>Foglio2</vt:lpstr>
      <vt:lpstr>Foglio4</vt:lpstr>
      <vt:lpstr>'10vuota'!Area_stampa</vt:lpstr>
      <vt:lpstr>'8vuota'!Area_stampa</vt:lpstr>
      <vt:lpstr>'9vuota'!Area_stampa</vt:lpstr>
      <vt:lpstr>'Elenco P.O.'!Area_stampa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deidda</dc:creator>
  <cp:lastModifiedBy>Annalisa AM. Mulas</cp:lastModifiedBy>
  <cp:lastPrinted>2019-05-13T11:29:03Z</cp:lastPrinted>
  <dcterms:created xsi:type="dcterms:W3CDTF">2018-10-31T16:31:49Z</dcterms:created>
  <dcterms:modified xsi:type="dcterms:W3CDTF">2021-06-01T09:35:15Z</dcterms:modified>
</cp:coreProperties>
</file>